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6\"/>
    </mc:Choice>
  </mc:AlternateContent>
  <xr:revisionPtr revIDLastSave="0" documentId="13_ncr:1_{D08A8DD8-D1C1-4972-B862-C888C1BC79B4}" xr6:coauthVersionLast="36" xr6:coauthVersionMax="36" xr10:uidLastSave="{00000000-0000-0000-0000-000000000000}"/>
  <bookViews>
    <workbookView xWindow="0" yWindow="0" windowWidth="28800" windowHeight="12810" tabRatio="956" xr2:uid="{00000000-000D-0000-FFFF-FFFF00000000}"/>
  </bookViews>
  <sheets>
    <sheet name="kiraan SSPA 7%" sheetId="36" r:id="rId1"/>
  </sheets>
  <calcPr calcId="191029"/>
</workbook>
</file>

<file path=xl/calcChain.xml><?xml version="1.0" encoding="utf-8"?>
<calcChain xmlns="http://schemas.openxmlformats.org/spreadsheetml/2006/main">
  <c r="V52" i="36" l="1"/>
  <c r="U52" i="36"/>
  <c r="V51" i="36"/>
  <c r="K46" i="36"/>
  <c r="U45" i="36"/>
  <c r="S45" i="36"/>
  <c r="R45" i="36"/>
  <c r="K45" i="36"/>
  <c r="G45" i="36"/>
  <c r="Q44" i="36"/>
  <c r="P44" i="36"/>
  <c r="O44" i="36"/>
  <c r="O45" i="36" s="1"/>
  <c r="M44" i="36"/>
  <c r="L44" i="36"/>
  <c r="M43" i="36"/>
  <c r="L43" i="36"/>
  <c r="N43" i="36" s="1"/>
  <c r="V43" i="36" s="1"/>
  <c r="M42" i="36"/>
  <c r="L42" i="36"/>
  <c r="M41" i="36"/>
  <c r="L41" i="36"/>
  <c r="N41" i="36" s="1"/>
  <c r="V41" i="36" s="1"/>
  <c r="M40" i="36"/>
  <c r="L40" i="36"/>
  <c r="M39" i="36"/>
  <c r="L39" i="36"/>
  <c r="N39" i="36" s="1"/>
  <c r="V39" i="36" s="1"/>
  <c r="M38" i="36"/>
  <c r="L38" i="36"/>
  <c r="M37" i="36"/>
  <c r="L37" i="36"/>
  <c r="N37" i="36" s="1"/>
  <c r="V37" i="36" s="1"/>
  <c r="M36" i="36"/>
  <c r="L36" i="36"/>
  <c r="M35" i="36"/>
  <c r="L35" i="36"/>
  <c r="N35" i="36" s="1"/>
  <c r="V35" i="36" s="1"/>
  <c r="M34" i="36"/>
  <c r="L34" i="36"/>
  <c r="M33" i="36"/>
  <c r="L33" i="36"/>
  <c r="N33" i="36" s="1"/>
  <c r="V33" i="36" s="1"/>
  <c r="M32" i="36"/>
  <c r="L32" i="36"/>
  <c r="M31" i="36"/>
  <c r="L31" i="36"/>
  <c r="N31" i="36" s="1"/>
  <c r="V31" i="36" s="1"/>
  <c r="M30" i="36"/>
  <c r="L30" i="36"/>
  <c r="M29" i="36"/>
  <c r="L29" i="36"/>
  <c r="N29" i="36" s="1"/>
  <c r="V29" i="36" s="1"/>
  <c r="M28" i="36"/>
  <c r="L28" i="36"/>
  <c r="M27" i="36"/>
  <c r="L27" i="36"/>
  <c r="N27" i="36" s="1"/>
  <c r="V27" i="36" s="1"/>
  <c r="M26" i="36"/>
  <c r="L26" i="36"/>
  <c r="M25" i="36"/>
  <c r="L25" i="36"/>
  <c r="N25" i="36" s="1"/>
  <c r="V25" i="36" s="1"/>
  <c r="Q24" i="36"/>
  <c r="P24" i="36"/>
  <c r="M24" i="36"/>
  <c r="L24" i="36"/>
  <c r="U22" i="36"/>
  <c r="U46" i="36" s="1"/>
  <c r="K22" i="36"/>
  <c r="M21" i="36"/>
  <c r="L21" i="36"/>
  <c r="M20" i="36"/>
  <c r="L20" i="36"/>
  <c r="N20" i="36" s="1"/>
  <c r="V20" i="36" s="1"/>
  <c r="M19" i="36"/>
  <c r="L19" i="36"/>
  <c r="N19" i="36" s="1"/>
  <c r="V19" i="36" s="1"/>
  <c r="M18" i="36"/>
  <c r="L18" i="36"/>
  <c r="N18" i="36" s="1"/>
  <c r="V18" i="36" s="1"/>
  <c r="M17" i="36"/>
  <c r="N17" i="36" s="1"/>
  <c r="V17" i="36" s="1"/>
  <c r="L17" i="36"/>
  <c r="M16" i="36"/>
  <c r="L16" i="36"/>
  <c r="N16" i="36" s="1"/>
  <c r="V16" i="36" s="1"/>
  <c r="Q15" i="36"/>
  <c r="P15" i="36"/>
  <c r="G15" i="36"/>
  <c r="H15" i="36" s="1"/>
  <c r="D15" i="36"/>
  <c r="Q14" i="36"/>
  <c r="P14" i="36"/>
  <c r="G14" i="36"/>
  <c r="I14" i="36" s="1"/>
  <c r="R13" i="36"/>
  <c r="R22" i="36" s="1"/>
  <c r="Q13" i="36"/>
  <c r="P13" i="36"/>
  <c r="O13" i="36"/>
  <c r="G13" i="36"/>
  <c r="I13" i="36" s="1"/>
  <c r="Q12" i="36"/>
  <c r="P12" i="36"/>
  <c r="O12" i="36"/>
  <c r="I12" i="36"/>
  <c r="M12" i="36" s="1"/>
  <c r="G12" i="36"/>
  <c r="H12" i="36" s="1"/>
  <c r="Q11" i="36"/>
  <c r="P11" i="36"/>
  <c r="O11" i="36"/>
  <c r="G11" i="36"/>
  <c r="I11" i="36" s="1"/>
  <c r="Q10" i="36"/>
  <c r="P10" i="36"/>
  <c r="O10" i="36"/>
  <c r="G10" i="36"/>
  <c r="H10" i="36" s="1"/>
  <c r="Q9" i="36"/>
  <c r="P9" i="36"/>
  <c r="O9" i="36"/>
  <c r="G9" i="36"/>
  <c r="I9" i="36" s="1"/>
  <c r="T8" i="36"/>
  <c r="S8" i="36"/>
  <c r="Q8" i="36"/>
  <c r="P8" i="36"/>
  <c r="G8" i="36"/>
  <c r="H8" i="36" s="1"/>
  <c r="T7" i="36"/>
  <c r="S7" i="36"/>
  <c r="Q7" i="36"/>
  <c r="P7" i="36"/>
  <c r="G7" i="36"/>
  <c r="H7" i="36" s="1"/>
  <c r="N21" i="36" l="1"/>
  <c r="V21" i="36" s="1"/>
  <c r="I8" i="36"/>
  <c r="M8" i="36" s="1"/>
  <c r="I15" i="36"/>
  <c r="M15" i="36" s="1"/>
  <c r="P45" i="36"/>
  <c r="P46" i="36" s="1"/>
  <c r="S22" i="36"/>
  <c r="S46" i="36" s="1"/>
  <c r="Q45" i="36"/>
  <c r="T52" i="36" s="1"/>
  <c r="N44" i="36"/>
  <c r="V44" i="36" s="1"/>
  <c r="P22" i="36"/>
  <c r="H14" i="36"/>
  <c r="N24" i="36"/>
  <c r="N45" i="36" s="1"/>
  <c r="U51" i="36"/>
  <c r="U53" i="36" s="1"/>
  <c r="U58" i="36" s="1"/>
  <c r="Q22" i="36"/>
  <c r="O22" i="36"/>
  <c r="T51" i="36" s="1"/>
  <c r="I10" i="36"/>
  <c r="M10" i="36" s="1"/>
  <c r="N26" i="36"/>
  <c r="V26" i="36" s="1"/>
  <c r="N28" i="36"/>
  <c r="V28" i="36" s="1"/>
  <c r="N30" i="36"/>
  <c r="V30" i="36" s="1"/>
  <c r="N32" i="36"/>
  <c r="V32" i="36" s="1"/>
  <c r="N34" i="36"/>
  <c r="V34" i="36" s="1"/>
  <c r="N36" i="36"/>
  <c r="V36" i="36" s="1"/>
  <c r="N38" i="36"/>
  <c r="V38" i="36" s="1"/>
  <c r="N40" i="36"/>
  <c r="V40" i="36" s="1"/>
  <c r="N42" i="36"/>
  <c r="V42" i="36" s="1"/>
  <c r="V53" i="36"/>
  <c r="I7" i="36"/>
  <c r="M7" i="36" s="1"/>
  <c r="L8" i="36"/>
  <c r="N8" i="36" s="1"/>
  <c r="V8" i="36" s="1"/>
  <c r="T22" i="36"/>
  <c r="T46" i="36" s="1"/>
  <c r="L15" i="36"/>
  <c r="N15" i="36" s="1"/>
  <c r="V15" i="36" s="1"/>
  <c r="R46" i="36"/>
  <c r="L13" i="36"/>
  <c r="M13" i="36"/>
  <c r="M14" i="36"/>
  <c r="L14" i="36"/>
  <c r="L9" i="36"/>
  <c r="M9" i="36"/>
  <c r="V24" i="36"/>
  <c r="V45" i="36" s="1"/>
  <c r="L11" i="36"/>
  <c r="M11" i="36"/>
  <c r="L7" i="36"/>
  <c r="N7" i="36" s="1"/>
  <c r="H9" i="36"/>
  <c r="H11" i="36"/>
  <c r="L12" i="36"/>
  <c r="N12" i="36" s="1"/>
  <c r="V12" i="36" s="1"/>
  <c r="H13" i="36"/>
  <c r="G22" i="36"/>
  <c r="G46" i="36" s="1"/>
  <c r="T53" i="36" l="1"/>
  <c r="T58" i="36" s="1"/>
  <c r="N9" i="36"/>
  <c r="V9" i="36" s="1"/>
  <c r="Q46" i="36"/>
  <c r="L10" i="36"/>
  <c r="N10" i="36" s="1"/>
  <c r="V10" i="36" s="1"/>
  <c r="W43" i="36"/>
  <c r="O46" i="36"/>
  <c r="N13" i="36"/>
  <c r="V13" i="36" s="1"/>
  <c r="S52" i="36"/>
  <c r="N11" i="36"/>
  <c r="V11" i="36" s="1"/>
  <c r="V7" i="36"/>
  <c r="N14" i="36"/>
  <c r="V14" i="36" s="1"/>
  <c r="N22" i="36" l="1"/>
  <c r="V22" i="36"/>
  <c r="V46" i="36" s="1"/>
  <c r="S51" i="36" l="1"/>
  <c r="S53" i="36" s="1"/>
  <c r="S58" i="36" s="1"/>
  <c r="V58" i="36" s="1"/>
  <c r="N46" i="36"/>
</calcChain>
</file>

<file path=xl/sharedStrings.xml><?xml version="1.0" encoding="utf-8"?>
<sst xmlns="http://schemas.openxmlformats.org/spreadsheetml/2006/main" count="58" uniqueCount="50">
  <si>
    <t>Tarikh Kenaikan Gaji</t>
  </si>
  <si>
    <t>Jumlah Kenaikan (tahun belanjawan)</t>
  </si>
  <si>
    <t>Gaji (tahun belanjawan)</t>
  </si>
  <si>
    <t>Jumlah Gaji Yang Dipohon (thn belanjawan)</t>
  </si>
  <si>
    <t>Sebelum Kenaikan</t>
  </si>
  <si>
    <t>Selepas Kenaikan</t>
  </si>
  <si>
    <t>NAMA JABATAN :</t>
  </si>
  <si>
    <t>AKTIVITI :</t>
  </si>
  <si>
    <t>Bil</t>
  </si>
  <si>
    <t>Nama Pegawai</t>
  </si>
  <si>
    <t>Jawatan</t>
  </si>
  <si>
    <t>Gred</t>
  </si>
  <si>
    <t>Gaji Pada Disember Tahun Semasa (2025)</t>
  </si>
  <si>
    <t xml:space="preserve">Kenaikan Gaji SSPA 7% </t>
  </si>
  <si>
    <t>Checking Minima RM240
sekiranya &lt; RM240 masukkan RM240</t>
  </si>
  <si>
    <t>Gaji Pada 01 Januari 2026</t>
  </si>
  <si>
    <t>Elaun Tetap Perkhidmatan Awam</t>
  </si>
  <si>
    <t>Elaun Tetap Perumahan</t>
  </si>
  <si>
    <t>Bantuan Sara Hidup</t>
  </si>
  <si>
    <t>Bayaran Insentif Tugas Kewangan</t>
  </si>
  <si>
    <t>Elaun Keraian</t>
  </si>
  <si>
    <t>Lain-Lain Elaun</t>
  </si>
  <si>
    <t>KWSP (potongan majikan shj)</t>
  </si>
  <si>
    <t>Jumlah Setahun (gaji + elaun)</t>
  </si>
  <si>
    <t>JAWATAN YANG DIISI</t>
  </si>
  <si>
    <t>SETIAUSAHA</t>
  </si>
  <si>
    <t>N13</t>
  </si>
  <si>
    <t>PENOLONG SETIAUSAHA</t>
  </si>
  <si>
    <t>N10</t>
  </si>
  <si>
    <t>PENOLONG PEGAWAI TADBIR</t>
  </si>
  <si>
    <t>N5</t>
  </si>
  <si>
    <t>KETUA PEMBANTU TADBIR</t>
  </si>
  <si>
    <t>N2</t>
  </si>
  <si>
    <t>SETIAUSAHA PEJABAT</t>
  </si>
  <si>
    <t>PENOLONG AKAUNTAN (KUP)</t>
  </si>
  <si>
    <t>W5</t>
  </si>
  <si>
    <t>PEMBANTU TADBIR (KEWANGAN)</t>
  </si>
  <si>
    <t>W1</t>
  </si>
  <si>
    <t xml:space="preserve">PEMBANTU KHIDMAT AM </t>
  </si>
  <si>
    <t>H1</t>
  </si>
  <si>
    <t>JUMLAH</t>
  </si>
  <si>
    <t>JAWATAN YANG TIDAK DIISI</t>
  </si>
  <si>
    <t>KOSONG</t>
  </si>
  <si>
    <t>-</t>
  </si>
  <si>
    <t>JUMLAH KESELURUHAN</t>
  </si>
  <si>
    <t>BIL PERJAWATAN</t>
  </si>
  <si>
    <t>Jumlah</t>
  </si>
  <si>
    <t>Diisi</t>
  </si>
  <si>
    <t>Kosong</t>
  </si>
  <si>
    <t>LAMPIRAN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</si>
</sst>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M&quot;* #,##0.00_-;\-&quot;RM&quot;* #,##0.00_-;_-&quot;RM&quot;* &quot;-&quot;??_-;_-@_-"/>
    <numFmt numFmtId="166" formatCode="_ * #,##0.00_ ;_ * \-#,##0.00_ ;_ * &quot;-&quot;??_ ;_ @_ "/>
    <numFmt numFmtId="167" formatCode="&quot; &quot;#,##0.00&quot; &quot;;&quot; (&quot;#,##0.00&quot;)&quot;;&quot; -&quot;#&quot; &quot;;&quot; &quot;@&quot; &quot;"/>
    <numFmt numFmtId="168" formatCode="_(* #,##0.00_);_(* \(#,##0.00\);_(* \-??_);_(@_)"/>
    <numFmt numFmtId="169" formatCode="#,##0.00;[Red]#,##0.00"/>
  </numFmts>
  <fonts count="20">
    <font>
      <sz val="11"/>
      <color theme="1"/>
      <name val="Calibri"/>
      <charset val="134"/>
      <scheme val="minor"/>
    </font>
    <font>
      <sz val="11"/>
      <color indexed="8"/>
      <name val="Calibri"/>
      <family val="2"/>
    </font>
    <font>
      <b/>
      <sz val="11"/>
      <color indexed="19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name val="Arial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16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5" fillId="0" borderId="0" applyBorder="0" applyProtection="0"/>
    <xf numFmtId="0" fontId="1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8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2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8" fontId="6" fillId="0" borderId="2" xfId="1" applyNumberFormat="1" applyFont="1" applyFill="1" applyBorder="1" applyAlignment="1" applyProtection="1">
      <alignment horizontal="left" vertical="center"/>
    </xf>
    <xf numFmtId="164" fontId="6" fillId="0" borderId="2" xfId="1" applyFont="1" applyBorder="1" applyAlignment="1">
      <alignment horizontal="center" vertical="center"/>
    </xf>
    <xf numFmtId="168" fontId="6" fillId="0" borderId="2" xfId="1" applyNumberFormat="1" applyFont="1" applyFill="1" applyBorder="1" applyAlignment="1" applyProtection="1">
      <alignment vertical="center"/>
    </xf>
    <xf numFmtId="164" fontId="7" fillId="0" borderId="2" xfId="1" applyFont="1" applyBorder="1" applyAlignment="1">
      <alignment horizontal="center" vertical="center"/>
    </xf>
    <xf numFmtId="168" fontId="6" fillId="0" borderId="2" xfId="1" applyNumberFormat="1" applyFont="1" applyFill="1" applyBorder="1" applyAlignment="1" applyProtection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68" fontId="4" fillId="0" borderId="5" xfId="1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168" fontId="6" fillId="3" borderId="2" xfId="1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8" fontId="6" fillId="0" borderId="6" xfId="1" applyNumberFormat="1" applyFont="1" applyFill="1" applyBorder="1" applyAlignment="1" applyProtection="1">
      <alignment horizontal="center" vertical="center"/>
    </xf>
    <xf numFmtId="168" fontId="6" fillId="3" borderId="2" xfId="1" applyNumberFormat="1" applyFont="1" applyFill="1" applyBorder="1" applyAlignment="1" applyProtection="1">
      <alignment vertical="center"/>
    </xf>
    <xf numFmtId="39" fontId="6" fillId="0" borderId="2" xfId="0" applyNumberFormat="1" applyFont="1" applyBorder="1" applyAlignment="1">
      <alignment horizontal="right" vertical="center"/>
    </xf>
    <xf numFmtId="168" fontId="1" fillId="0" borderId="0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0" xfId="26" applyFont="1" applyBorder="1" applyAlignment="1">
      <alignment horizontal="center" vertical="center"/>
    </xf>
    <xf numFmtId="0" fontId="12" fillId="0" borderId="10" xfId="26" applyFont="1" applyBorder="1" applyAlignment="1">
      <alignment horizontal="center" vertical="center" wrapText="1"/>
    </xf>
    <xf numFmtId="164" fontId="14" fillId="0" borderId="10" xfId="1" applyFont="1" applyBorder="1" applyAlignment="1">
      <alignment horizontal="center" vertical="center"/>
    </xf>
    <xf numFmtId="164" fontId="14" fillId="0" borderId="10" xfId="1" applyFont="1" applyBorder="1" applyAlignment="1">
      <alignment horizontal="right" vertical="center"/>
    </xf>
    <xf numFmtId="0" fontId="14" fillId="0" borderId="10" xfId="26" applyFont="1" applyBorder="1" applyAlignment="1">
      <alignment horizontal="center" vertical="center"/>
    </xf>
    <xf numFmtId="1" fontId="14" fillId="0" borderId="10" xfId="26" applyNumberFormat="1" applyFont="1" applyBorder="1" applyAlignment="1">
      <alignment horizontal="center" vertical="center"/>
    </xf>
    <xf numFmtId="164" fontId="12" fillId="0" borderId="10" xfId="1" applyFont="1" applyFill="1" applyBorder="1" applyAlignment="1" applyProtection="1">
      <alignment horizontal="center" vertical="center"/>
    </xf>
    <xf numFmtId="1" fontId="12" fillId="0" borderId="10" xfId="26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4" fillId="0" borderId="0" xfId="3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164" fontId="3" fillId="0" borderId="10" xfId="1" applyFont="1" applyBorder="1" applyAlignment="1">
      <alignment horizontal="center" vertical="center"/>
    </xf>
    <xf numFmtId="4" fontId="3" fillId="0" borderId="0" xfId="3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168" fontId="1" fillId="0" borderId="0" xfId="1" applyNumberFormat="1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69" fontId="4" fillId="4" borderId="2" xfId="0" applyNumberFormat="1" applyFont="1" applyFill="1" applyBorder="1" applyAlignment="1">
      <alignment vertical="center"/>
    </xf>
    <xf numFmtId="168" fontId="8" fillId="4" borderId="2" xfId="1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8" fontId="8" fillId="4" borderId="5" xfId="1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168" fontId="8" fillId="4" borderId="5" xfId="0" applyNumberFormat="1" applyFont="1" applyFill="1" applyBorder="1" applyAlignment="1">
      <alignment horizontal="center" vertical="center" wrapText="1"/>
    </xf>
    <xf numFmtId="168" fontId="4" fillId="4" borderId="2" xfId="1" applyNumberFormat="1" applyFont="1" applyFill="1" applyBorder="1" applyAlignment="1" applyProtection="1">
      <alignment horizontal="center" vertical="center"/>
    </xf>
    <xf numFmtId="169" fontId="4" fillId="4" borderId="8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69" fontId="4" fillId="4" borderId="6" xfId="0" applyNumberFormat="1" applyFont="1" applyFill="1" applyBorder="1" applyAlignment="1">
      <alignment horizontal="center" vertical="center"/>
    </xf>
    <xf numFmtId="169" fontId="4" fillId="4" borderId="7" xfId="0" applyNumberFormat="1" applyFont="1" applyFill="1" applyBorder="1" applyAlignment="1">
      <alignment horizontal="center" vertical="center"/>
    </xf>
    <xf numFmtId="169" fontId="4" fillId="4" borderId="8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3" fillId="0" borderId="0" xfId="26" applyFont="1" applyAlignment="1">
      <alignment horizontal="center" wrapText="1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</cellXfs>
  <cellStyles count="32">
    <cellStyle name="Comma" xfId="1" builtinId="3"/>
    <cellStyle name="Comma [0] 2" xfId="2" xr:uid="{00000000-0005-0000-0000-000031000000}"/>
    <cellStyle name="Comma 2" xfId="3" xr:uid="{00000000-0005-0000-0000-000032000000}"/>
    <cellStyle name="Comma 2 2" xfId="4" xr:uid="{00000000-0005-0000-0000-000033000000}"/>
    <cellStyle name="Comma 3" xfId="5" xr:uid="{00000000-0005-0000-0000-000034000000}"/>
    <cellStyle name="Comma 3 2" xfId="6" xr:uid="{00000000-0005-0000-0000-000035000000}"/>
    <cellStyle name="Comma 4" xfId="7" xr:uid="{00000000-0005-0000-0000-000036000000}"/>
    <cellStyle name="Comma 4 2" xfId="8" xr:uid="{00000000-0005-0000-0000-000037000000}"/>
    <cellStyle name="Comma 5" xfId="9" xr:uid="{00000000-0005-0000-0000-000038000000}"/>
    <cellStyle name="Comma 6" xfId="10" xr:uid="{00000000-0005-0000-0000-000039000000}"/>
    <cellStyle name="Comma 7" xfId="11" xr:uid="{00000000-0005-0000-0000-00003A000000}"/>
    <cellStyle name="Comma 8" xfId="12" xr:uid="{00000000-0005-0000-0000-00003B000000}"/>
    <cellStyle name="Comma 9" xfId="13" xr:uid="{00000000-0005-0000-0000-00003C000000}"/>
    <cellStyle name="Currency 2" xfId="14" xr:uid="{00000000-0005-0000-0000-00003D000000}"/>
    <cellStyle name="Currency 3" xfId="15" xr:uid="{00000000-0005-0000-0000-00003E000000}"/>
    <cellStyle name="Currency 4" xfId="16" xr:uid="{00000000-0005-0000-0000-00003F000000}"/>
    <cellStyle name="Excel Built-in Comma" xfId="17" xr:uid="{00000000-0005-0000-0000-000040000000}"/>
    <cellStyle name="Excel Built-in Normal" xfId="18" xr:uid="{00000000-0005-0000-0000-000041000000}"/>
    <cellStyle name="Normal" xfId="0" builtinId="0"/>
    <cellStyle name="Normal 10" xfId="19" xr:uid="{00000000-0005-0000-0000-000042000000}"/>
    <cellStyle name="Normal 2" xfId="20" xr:uid="{00000000-0005-0000-0000-000043000000}"/>
    <cellStyle name="Normal 2 2" xfId="21" xr:uid="{00000000-0005-0000-0000-000044000000}"/>
    <cellStyle name="Normal 2 3" xfId="22" xr:uid="{00000000-0005-0000-0000-000045000000}"/>
    <cellStyle name="Normal 3" xfId="23" xr:uid="{00000000-0005-0000-0000-000046000000}"/>
    <cellStyle name="Normal 4" xfId="24" xr:uid="{00000000-0005-0000-0000-000047000000}"/>
    <cellStyle name="Normal 4 2" xfId="25" xr:uid="{00000000-0005-0000-0000-000048000000}"/>
    <cellStyle name="Normal 5" xfId="26" xr:uid="{00000000-0005-0000-0000-000049000000}"/>
    <cellStyle name="Normal 6" xfId="27" xr:uid="{00000000-0005-0000-0000-00004A000000}"/>
    <cellStyle name="Normal 6 2" xfId="28" xr:uid="{00000000-0005-0000-0000-00004B000000}"/>
    <cellStyle name="Normal 7" xfId="29" xr:uid="{00000000-0005-0000-0000-00004C000000}"/>
    <cellStyle name="Normal 8" xfId="30" xr:uid="{00000000-0005-0000-0000-00004D000000}"/>
    <cellStyle name="Normal 9" xfId="31" xr:uid="{00000000-0005-0000-0000-00004E000000}"/>
  </cellStyles>
  <dxfs count="0"/>
  <tableStyles count="0" defaultTableStyle="TableStyleMedium2" defaultPivotStyle="PivotStyleLight16"/>
  <colors>
    <mruColors>
      <color rgb="FFFFF581"/>
      <color rgb="FFEDAFC5"/>
      <color rgb="FFF000E2"/>
      <color rgb="FF1957F5"/>
      <color rgb="FFD5B9EA"/>
      <color rgb="FFC09100"/>
      <color rgb="FFF0E9F8"/>
      <color rgb="FFDFCDEF"/>
      <color rgb="FFF4EFF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698500</xdr:colOff>
      <xdr:row>8</xdr:row>
      <xdr:rowOff>361977</xdr:rowOff>
    </xdr:from>
    <xdr:ext cx="542925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8643146-0B04-4CF9-AF12-E5AF1746E0AF}"/>
            </a:ext>
          </a:extLst>
        </xdr:cNvPr>
        <xdr:cNvSpPr/>
      </xdr:nvSpPr>
      <xdr:spPr>
        <a:xfrm>
          <a:off x="7281333" y="3812144"/>
          <a:ext cx="542925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bg2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contoh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FCDEF"/>
  </sheetPr>
  <dimension ref="A1:AC76"/>
  <sheetViews>
    <sheetView showGridLines="0" tabSelected="1" zoomScale="90" zoomScaleNormal="90" zoomScaleSheetLayoutView="70" workbookViewId="0">
      <selection activeCell="G7" sqref="G7"/>
    </sheetView>
  </sheetViews>
  <sheetFormatPr defaultColWidth="9" defaultRowHeight="15"/>
  <cols>
    <col min="1" max="1" width="2.42578125" style="1" customWidth="1"/>
    <col min="2" max="2" width="5" style="1" customWidth="1"/>
    <col min="3" max="3" width="34.42578125" style="1" customWidth="1"/>
    <col min="4" max="4" width="33.28515625" style="1" customWidth="1"/>
    <col min="5" max="7" width="11.7109375" style="1" customWidth="1"/>
    <col min="8" max="8" width="11.7109375" style="1" hidden="1" customWidth="1"/>
    <col min="9" max="9" width="10.5703125" style="1" customWidth="1"/>
    <col min="10" max="10" width="9" style="1"/>
    <col min="11" max="11" width="13.28515625" style="1" customWidth="1"/>
    <col min="12" max="12" width="11.5703125" style="1" customWidth="1"/>
    <col min="13" max="13" width="14.140625" style="1" customWidth="1"/>
    <col min="14" max="14" width="13.42578125" style="1" customWidth="1"/>
    <col min="15" max="15" width="11.85546875" style="1" customWidth="1"/>
    <col min="16" max="17" width="10.85546875" style="1" customWidth="1"/>
    <col min="18" max="18" width="13.5703125" style="1" customWidth="1"/>
    <col min="19" max="20" width="13.85546875" style="1" customWidth="1"/>
    <col min="21" max="21" width="10.85546875" style="1" customWidth="1"/>
    <col min="22" max="22" width="15.28515625" style="1" customWidth="1"/>
    <col min="23" max="23" width="9" style="1"/>
    <col min="24" max="25" width="11.5703125" style="1" customWidth="1"/>
    <col min="26" max="26" width="9" style="1"/>
    <col min="27" max="27" width="11.5703125" style="1" customWidth="1"/>
    <col min="28" max="16384" width="9" style="1"/>
  </cols>
  <sheetData>
    <row r="1" spans="1:29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63" t="s">
        <v>49</v>
      </c>
      <c r="W1" s="2"/>
      <c r="X1" s="2"/>
      <c r="Y1" s="2"/>
      <c r="Z1" s="2"/>
      <c r="AA1" s="2"/>
      <c r="AB1" s="2"/>
      <c r="AC1" s="2"/>
    </row>
    <row r="2" spans="1:29">
      <c r="A2" s="2"/>
      <c r="B2" s="64" t="s">
        <v>6</v>
      </c>
      <c r="C2" s="64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>
      <c r="A3" s="2"/>
      <c r="B3" s="65" t="s">
        <v>7</v>
      </c>
      <c r="C3" s="65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8.25" customHeight="1">
      <c r="A4" s="4"/>
      <c r="B4" s="67" t="s">
        <v>8</v>
      </c>
      <c r="C4" s="67" t="s">
        <v>9</v>
      </c>
      <c r="D4" s="67" t="s">
        <v>10</v>
      </c>
      <c r="E4" s="67" t="s">
        <v>11</v>
      </c>
      <c r="F4" s="71" t="s">
        <v>12</v>
      </c>
      <c r="G4" s="71" t="s">
        <v>13</v>
      </c>
      <c r="H4" s="71" t="s">
        <v>14</v>
      </c>
      <c r="I4" s="66" t="s">
        <v>15</v>
      </c>
      <c r="J4" s="66" t="s">
        <v>0</v>
      </c>
      <c r="K4" s="66" t="s">
        <v>1</v>
      </c>
      <c r="L4" s="66" t="s">
        <v>2</v>
      </c>
      <c r="M4" s="66"/>
      <c r="N4" s="66" t="s">
        <v>3</v>
      </c>
      <c r="O4" s="66" t="s">
        <v>16</v>
      </c>
      <c r="P4" s="66" t="s">
        <v>17</v>
      </c>
      <c r="Q4" s="66" t="s">
        <v>18</v>
      </c>
      <c r="R4" s="66" t="s">
        <v>19</v>
      </c>
      <c r="S4" s="66" t="s">
        <v>20</v>
      </c>
      <c r="T4" s="66" t="s">
        <v>21</v>
      </c>
      <c r="U4" s="66" t="s">
        <v>22</v>
      </c>
      <c r="V4" s="66" t="s">
        <v>23</v>
      </c>
      <c r="W4" s="2"/>
      <c r="X4" s="2"/>
      <c r="Y4" s="2"/>
      <c r="Z4" s="2"/>
      <c r="AA4" s="2"/>
      <c r="AB4" s="2"/>
      <c r="AC4" s="2"/>
    </row>
    <row r="5" spans="1:29" ht="75" customHeight="1">
      <c r="A5" s="2"/>
      <c r="B5" s="67"/>
      <c r="C5" s="67"/>
      <c r="D5" s="67"/>
      <c r="E5" s="67"/>
      <c r="F5" s="72"/>
      <c r="G5" s="72"/>
      <c r="H5" s="72"/>
      <c r="I5" s="66"/>
      <c r="J5" s="66"/>
      <c r="K5" s="66"/>
      <c r="L5" s="52" t="s">
        <v>4</v>
      </c>
      <c r="M5" s="52" t="s">
        <v>5</v>
      </c>
      <c r="N5" s="66"/>
      <c r="O5" s="66"/>
      <c r="P5" s="66"/>
      <c r="Q5" s="66"/>
      <c r="R5" s="66"/>
      <c r="S5" s="66"/>
      <c r="T5" s="66"/>
      <c r="U5" s="66"/>
      <c r="V5" s="66"/>
      <c r="W5" s="2"/>
      <c r="X5" s="2"/>
      <c r="Y5" s="2"/>
      <c r="Z5" s="2"/>
      <c r="AA5" s="2"/>
      <c r="AB5" s="2"/>
      <c r="AC5" s="2"/>
    </row>
    <row r="6" spans="1:29" ht="38.25" customHeight="1">
      <c r="A6" s="2"/>
      <c r="B6" s="67" t="s">
        <v>24</v>
      </c>
      <c r="C6" s="67"/>
      <c r="D6" s="67"/>
      <c r="E6" s="67"/>
      <c r="F6" s="53"/>
      <c r="G6" s="53"/>
      <c r="H6" s="5"/>
      <c r="I6" s="15"/>
      <c r="J6" s="16"/>
      <c r="K6" s="17"/>
      <c r="L6" s="18"/>
      <c r="M6" s="18"/>
      <c r="N6" s="15"/>
      <c r="O6" s="17"/>
      <c r="P6" s="17"/>
      <c r="Q6" s="17"/>
      <c r="R6" s="21"/>
      <c r="S6" s="21"/>
      <c r="T6" s="21"/>
      <c r="U6" s="17"/>
      <c r="V6" s="22"/>
      <c r="W6" s="23"/>
      <c r="X6" s="23"/>
      <c r="Y6" s="23"/>
      <c r="Z6" s="23"/>
      <c r="AA6" s="2"/>
      <c r="AB6" s="2"/>
      <c r="AC6" s="2"/>
    </row>
    <row r="7" spans="1:29" ht="37.5" customHeight="1">
      <c r="A7" s="2"/>
      <c r="B7" s="6">
        <v>1</v>
      </c>
      <c r="C7" s="7"/>
      <c r="D7" s="7" t="s">
        <v>25</v>
      </c>
      <c r="E7" s="6" t="s">
        <v>26</v>
      </c>
      <c r="F7" s="8">
        <v>8272.5499999999993</v>
      </c>
      <c r="G7" s="9">
        <f>+F7*7/100</f>
        <v>579.07849999999996</v>
      </c>
      <c r="H7" s="9">
        <f t="shared" ref="H7:H15" si="0">+G7-240</f>
        <v>339.07849999999996</v>
      </c>
      <c r="I7" s="8">
        <f>+F7+G7</f>
        <v>8851.6284999999989</v>
      </c>
      <c r="J7" s="19">
        <v>1</v>
      </c>
      <c r="K7" s="12">
        <v>290</v>
      </c>
      <c r="L7" s="20">
        <f t="shared" ref="L7:L13" si="1">+I7*(J7-1)</f>
        <v>0</v>
      </c>
      <c r="M7" s="20">
        <f t="shared" ref="M7:M13" si="2">+(I7+K7)*(13-J7)</f>
        <v>109699.54199999999</v>
      </c>
      <c r="N7" s="15">
        <f t="shared" ref="N7:N13" si="3">+L7+M7</f>
        <v>109699.54199999999</v>
      </c>
      <c r="O7" s="12"/>
      <c r="P7" s="12">
        <f>700*12</f>
        <v>8400</v>
      </c>
      <c r="Q7" s="12">
        <f>250*12</f>
        <v>3000</v>
      </c>
      <c r="R7" s="24"/>
      <c r="S7" s="24">
        <f>600*12</f>
        <v>7200</v>
      </c>
      <c r="T7" s="24">
        <f>(870+1000+1100)*12</f>
        <v>35640</v>
      </c>
      <c r="U7" s="10"/>
      <c r="V7" s="22">
        <f>SUM(N7:U7)</f>
        <v>163939.54199999999</v>
      </c>
      <c r="W7" s="2"/>
      <c r="X7" s="2"/>
      <c r="Y7" s="2"/>
      <c r="Z7" s="2"/>
      <c r="AA7" s="2"/>
      <c r="AB7" s="2"/>
      <c r="AC7" s="2"/>
    </row>
    <row r="8" spans="1:29" ht="37.5" customHeight="1">
      <c r="A8" s="2"/>
      <c r="B8" s="6">
        <v>2</v>
      </c>
      <c r="C8" s="7"/>
      <c r="D8" s="7" t="s">
        <v>27</v>
      </c>
      <c r="E8" s="6" t="s">
        <v>28</v>
      </c>
      <c r="F8" s="10">
        <v>5564.43</v>
      </c>
      <c r="G8" s="9">
        <f t="shared" ref="G8:G15" si="4">+F8*7/100</f>
        <v>389.51010000000002</v>
      </c>
      <c r="H8" s="9">
        <f t="shared" si="0"/>
        <v>149.51010000000002</v>
      </c>
      <c r="I8" s="8">
        <f t="shared" ref="I8:I15" si="5">+F8+G8</f>
        <v>5953.9401000000007</v>
      </c>
      <c r="J8" s="19">
        <v>10</v>
      </c>
      <c r="K8" s="12">
        <v>250</v>
      </c>
      <c r="L8" s="20">
        <f t="shared" si="1"/>
        <v>53585.460900000005</v>
      </c>
      <c r="M8" s="20">
        <f t="shared" si="2"/>
        <v>18611.820300000003</v>
      </c>
      <c r="N8" s="15">
        <f t="shared" si="3"/>
        <v>72197.281200000012</v>
      </c>
      <c r="O8" s="12"/>
      <c r="P8" s="12">
        <f>400*12</f>
        <v>4800</v>
      </c>
      <c r="Q8" s="12">
        <f>250*12</f>
        <v>3000</v>
      </c>
      <c r="R8" s="24"/>
      <c r="S8" s="24">
        <f>400*12</f>
        <v>4800</v>
      </c>
      <c r="T8" s="24">
        <f>(900+800+750+200)*12</f>
        <v>31800</v>
      </c>
      <c r="U8" s="10"/>
      <c r="V8" s="22">
        <f t="shared" ref="V8:V13" si="6">SUM(N8:U8)</f>
        <v>116597.28120000001</v>
      </c>
      <c r="W8" s="2"/>
      <c r="X8" s="2"/>
      <c r="Y8" s="2"/>
      <c r="Z8" s="2"/>
      <c r="AA8" s="2"/>
      <c r="AB8" s="2"/>
      <c r="AC8" s="2"/>
    </row>
    <row r="9" spans="1:29" ht="37.5" customHeight="1">
      <c r="A9" s="2"/>
      <c r="B9" s="6">
        <v>3</v>
      </c>
      <c r="C9" s="7"/>
      <c r="D9" s="7" t="s">
        <v>29</v>
      </c>
      <c r="E9" s="6" t="s">
        <v>30</v>
      </c>
      <c r="F9" s="10">
        <v>1638</v>
      </c>
      <c r="G9" s="9">
        <f t="shared" si="4"/>
        <v>114.66</v>
      </c>
      <c r="H9" s="11">
        <f t="shared" si="0"/>
        <v>-125.34</v>
      </c>
      <c r="I9" s="8">
        <f t="shared" si="5"/>
        <v>1752.66</v>
      </c>
      <c r="J9" s="19">
        <v>10</v>
      </c>
      <c r="K9" s="12">
        <v>145</v>
      </c>
      <c r="L9" s="20">
        <f t="shared" si="1"/>
        <v>15773.94</v>
      </c>
      <c r="M9" s="20">
        <f t="shared" si="2"/>
        <v>5692.9800000000005</v>
      </c>
      <c r="N9" s="15">
        <f t="shared" si="3"/>
        <v>21466.920000000002</v>
      </c>
      <c r="O9" s="12">
        <f>160*12</f>
        <v>1920</v>
      </c>
      <c r="P9" s="12">
        <f t="shared" ref="P9:P15" si="7">300*12</f>
        <v>3600</v>
      </c>
      <c r="Q9" s="12">
        <f t="shared" ref="Q9:Q15" si="8">300*12</f>
        <v>3600</v>
      </c>
      <c r="R9" s="24"/>
      <c r="S9" s="24"/>
      <c r="T9" s="24"/>
      <c r="U9" s="25">
        <v>5000</v>
      </c>
      <c r="V9" s="22">
        <f t="shared" si="6"/>
        <v>35586.92</v>
      </c>
      <c r="W9" s="2"/>
      <c r="X9" s="2"/>
      <c r="Y9" s="2"/>
      <c r="Z9" s="2"/>
      <c r="AA9" s="2"/>
      <c r="AB9" s="2"/>
      <c r="AC9" s="2"/>
    </row>
    <row r="10" spans="1:29" ht="37.5" customHeight="1">
      <c r="A10" s="2"/>
      <c r="B10" s="6">
        <v>5</v>
      </c>
      <c r="C10" s="7"/>
      <c r="D10" s="7" t="s">
        <v>31</v>
      </c>
      <c r="E10" s="6" t="s">
        <v>32</v>
      </c>
      <c r="F10" s="12">
        <v>3042</v>
      </c>
      <c r="G10" s="9">
        <f t="shared" si="4"/>
        <v>212.94</v>
      </c>
      <c r="H10" s="11">
        <f t="shared" si="0"/>
        <v>-27.060000000000002</v>
      </c>
      <c r="I10" s="8">
        <f t="shared" si="5"/>
        <v>3254.94</v>
      </c>
      <c r="J10" s="6">
        <v>7</v>
      </c>
      <c r="K10" s="12">
        <v>115</v>
      </c>
      <c r="L10" s="20">
        <f t="shared" si="1"/>
        <v>19529.64</v>
      </c>
      <c r="M10" s="20">
        <f t="shared" si="2"/>
        <v>20219.64</v>
      </c>
      <c r="N10" s="15">
        <f t="shared" si="3"/>
        <v>39749.279999999999</v>
      </c>
      <c r="O10" s="12">
        <f>115*12</f>
        <v>1380</v>
      </c>
      <c r="P10" s="12">
        <f t="shared" si="7"/>
        <v>3600</v>
      </c>
      <c r="Q10" s="12">
        <f t="shared" si="8"/>
        <v>3600</v>
      </c>
      <c r="R10" s="12"/>
      <c r="S10" s="6"/>
      <c r="T10" s="6"/>
      <c r="U10" s="6"/>
      <c r="V10" s="22">
        <f t="shared" si="6"/>
        <v>48329.279999999999</v>
      </c>
      <c r="W10" s="23"/>
      <c r="X10" s="2"/>
      <c r="Y10" s="2"/>
      <c r="Z10" s="2"/>
      <c r="AA10" s="2"/>
      <c r="AB10" s="2"/>
      <c r="AC10" s="2"/>
    </row>
    <row r="11" spans="1:29" ht="37.5" customHeight="1">
      <c r="A11" s="2"/>
      <c r="B11" s="6">
        <v>6</v>
      </c>
      <c r="C11" s="7"/>
      <c r="D11" s="7" t="s">
        <v>33</v>
      </c>
      <c r="E11" s="6" t="s">
        <v>30</v>
      </c>
      <c r="F11" s="12">
        <v>5113.91</v>
      </c>
      <c r="G11" s="9">
        <f t="shared" si="4"/>
        <v>357.97369999999995</v>
      </c>
      <c r="H11" s="11">
        <f t="shared" si="0"/>
        <v>117.97369999999995</v>
      </c>
      <c r="I11" s="8">
        <f t="shared" si="5"/>
        <v>5471.8836999999994</v>
      </c>
      <c r="J11" s="6">
        <v>10</v>
      </c>
      <c r="K11" s="12">
        <v>145</v>
      </c>
      <c r="L11" s="20">
        <f t="shared" si="1"/>
        <v>49246.953299999994</v>
      </c>
      <c r="M11" s="20">
        <f t="shared" si="2"/>
        <v>16850.651099999999</v>
      </c>
      <c r="N11" s="15">
        <f t="shared" si="3"/>
        <v>66097.604399999997</v>
      </c>
      <c r="O11" s="12">
        <f>160*12</f>
        <v>1920</v>
      </c>
      <c r="P11" s="12">
        <f t="shared" si="7"/>
        <v>3600</v>
      </c>
      <c r="Q11" s="12">
        <f t="shared" si="8"/>
        <v>3600</v>
      </c>
      <c r="R11" s="6"/>
      <c r="S11" s="6"/>
      <c r="T11" s="6"/>
      <c r="U11" s="6"/>
      <c r="V11" s="22">
        <f t="shared" si="6"/>
        <v>75217.604399999997</v>
      </c>
      <c r="W11" s="23"/>
      <c r="X11" s="2"/>
      <c r="Y11" s="2"/>
      <c r="Z11" s="2"/>
      <c r="AA11" s="2"/>
      <c r="AB11" s="2"/>
      <c r="AC11" s="2"/>
    </row>
    <row r="12" spans="1:29" ht="37.5" customHeight="1">
      <c r="A12" s="2"/>
      <c r="B12" s="6">
        <v>7</v>
      </c>
      <c r="C12" s="7"/>
      <c r="D12" s="7" t="s">
        <v>34</v>
      </c>
      <c r="E12" s="6" t="s">
        <v>35</v>
      </c>
      <c r="F12" s="12">
        <v>3079.32</v>
      </c>
      <c r="G12" s="9">
        <f t="shared" si="4"/>
        <v>215.55240000000001</v>
      </c>
      <c r="H12" s="11">
        <f t="shared" si="0"/>
        <v>-24.447599999999994</v>
      </c>
      <c r="I12" s="8">
        <f t="shared" si="5"/>
        <v>3294.8724000000002</v>
      </c>
      <c r="J12" s="6">
        <v>4</v>
      </c>
      <c r="K12" s="12">
        <v>145</v>
      </c>
      <c r="L12" s="20">
        <f t="shared" si="1"/>
        <v>9884.6172000000006</v>
      </c>
      <c r="M12" s="20">
        <f t="shared" si="2"/>
        <v>30958.851600000002</v>
      </c>
      <c r="N12" s="15">
        <f t="shared" si="3"/>
        <v>40843.468800000002</v>
      </c>
      <c r="O12" s="12">
        <f>160*12</f>
        <v>1920</v>
      </c>
      <c r="P12" s="12">
        <f t="shared" si="7"/>
        <v>3600</v>
      </c>
      <c r="Q12" s="12">
        <f t="shared" si="8"/>
        <v>3600</v>
      </c>
      <c r="R12" s="12"/>
      <c r="S12" s="6"/>
      <c r="T12" s="26"/>
      <c r="U12" s="6"/>
      <c r="V12" s="22">
        <f t="shared" si="6"/>
        <v>49963.468800000002</v>
      </c>
      <c r="W12" s="23"/>
      <c r="X12" s="2"/>
      <c r="Y12" s="2"/>
      <c r="Z12" s="2"/>
      <c r="AA12" s="2"/>
      <c r="AB12" s="2"/>
      <c r="AC12" s="2"/>
    </row>
    <row r="13" spans="1:29" ht="37.5" customHeight="1">
      <c r="A13" s="2"/>
      <c r="B13" s="6">
        <v>8</v>
      </c>
      <c r="C13" s="7"/>
      <c r="D13" s="7" t="s">
        <v>36</v>
      </c>
      <c r="E13" s="6" t="s">
        <v>37</v>
      </c>
      <c r="F13" s="12">
        <v>2493.7399999999998</v>
      </c>
      <c r="G13" s="9">
        <f t="shared" si="4"/>
        <v>174.56180000000001</v>
      </c>
      <c r="H13" s="11">
        <f t="shared" si="0"/>
        <v>-65.438199999999995</v>
      </c>
      <c r="I13" s="8">
        <f t="shared" si="5"/>
        <v>2668.3017999999997</v>
      </c>
      <c r="J13" s="6">
        <v>10</v>
      </c>
      <c r="K13" s="12">
        <v>100</v>
      </c>
      <c r="L13" s="20">
        <f t="shared" si="1"/>
        <v>24014.716199999999</v>
      </c>
      <c r="M13" s="20">
        <f t="shared" si="2"/>
        <v>8304.9053999999996</v>
      </c>
      <c r="N13" s="15">
        <f t="shared" si="3"/>
        <v>32319.621599999999</v>
      </c>
      <c r="O13" s="12">
        <f>115*12</f>
        <v>1380</v>
      </c>
      <c r="P13" s="12">
        <f t="shared" si="7"/>
        <v>3600</v>
      </c>
      <c r="Q13" s="12">
        <f t="shared" si="8"/>
        <v>3600</v>
      </c>
      <c r="R13" s="12">
        <f>40*12</f>
        <v>480</v>
      </c>
      <c r="S13" s="6"/>
      <c r="T13" s="26"/>
      <c r="U13" s="6"/>
      <c r="V13" s="22">
        <f t="shared" si="6"/>
        <v>41379.621599999999</v>
      </c>
      <c r="W13" s="23"/>
      <c r="X13" s="27"/>
      <c r="Y13" s="27"/>
      <c r="Z13" s="2"/>
      <c r="AA13" s="27"/>
      <c r="AB13" s="2"/>
      <c r="AC13" s="2"/>
    </row>
    <row r="14" spans="1:29" ht="37.5" customHeight="1">
      <c r="A14" s="2"/>
      <c r="B14" s="6">
        <v>13</v>
      </c>
      <c r="C14" s="7"/>
      <c r="D14" s="7" t="s">
        <v>38</v>
      </c>
      <c r="E14" s="6" t="s">
        <v>39</v>
      </c>
      <c r="F14" s="12">
        <v>2171.9899999999998</v>
      </c>
      <c r="G14" s="9">
        <f t="shared" si="4"/>
        <v>152.0393</v>
      </c>
      <c r="H14" s="13">
        <f t="shared" si="0"/>
        <v>-87.960700000000003</v>
      </c>
      <c r="I14" s="8">
        <f t="shared" si="5"/>
        <v>2324.0292999999997</v>
      </c>
      <c r="J14" s="6">
        <v>1</v>
      </c>
      <c r="K14" s="12">
        <v>100</v>
      </c>
      <c r="L14" s="20">
        <f t="shared" ref="L14:L21" si="9">+I14*(J14-1)</f>
        <v>0</v>
      </c>
      <c r="M14" s="20">
        <f t="shared" ref="M14:M21" si="10">+(I14+K14)*(13-J14)</f>
        <v>29088.351599999995</v>
      </c>
      <c r="N14" s="15">
        <f t="shared" ref="N14:N21" si="11">+L14+M14</f>
        <v>29088.351599999995</v>
      </c>
      <c r="O14" s="12">
        <v>1380</v>
      </c>
      <c r="P14" s="12">
        <f t="shared" si="7"/>
        <v>3600</v>
      </c>
      <c r="Q14" s="12">
        <f t="shared" si="8"/>
        <v>3600</v>
      </c>
      <c r="R14" s="6"/>
      <c r="S14" s="6"/>
      <c r="T14" s="6"/>
      <c r="U14" s="6"/>
      <c r="V14" s="22">
        <f t="shared" ref="V14:V21" si="12">SUM(N14:U14)</f>
        <v>37668.351599999995</v>
      </c>
      <c r="W14" s="23"/>
      <c r="X14" s="27"/>
      <c r="Y14" s="2"/>
      <c r="Z14" s="2"/>
      <c r="AA14" s="27"/>
      <c r="AB14" s="2"/>
      <c r="AC14" s="2"/>
    </row>
    <row r="15" spans="1:29" ht="37.5" customHeight="1">
      <c r="A15" s="2"/>
      <c r="B15" s="6">
        <v>14</v>
      </c>
      <c r="C15" s="7"/>
      <c r="D15" s="7" t="str">
        <f>D14</f>
        <v xml:space="preserve">PEMBANTU KHIDMAT AM </v>
      </c>
      <c r="E15" s="6" t="s">
        <v>39</v>
      </c>
      <c r="F15" s="12">
        <v>1602.15</v>
      </c>
      <c r="G15" s="9">
        <f t="shared" si="4"/>
        <v>112.15050000000001</v>
      </c>
      <c r="H15" s="13">
        <f t="shared" si="0"/>
        <v>-127.84949999999999</v>
      </c>
      <c r="I15" s="8">
        <f t="shared" si="5"/>
        <v>1714.3005000000001</v>
      </c>
      <c r="J15" s="6">
        <v>1</v>
      </c>
      <c r="K15" s="12">
        <v>100</v>
      </c>
      <c r="L15" s="20">
        <f t="shared" si="9"/>
        <v>0</v>
      </c>
      <c r="M15" s="20">
        <f t="shared" si="10"/>
        <v>21771.606</v>
      </c>
      <c r="N15" s="15">
        <f t="shared" si="11"/>
        <v>21771.606</v>
      </c>
      <c r="O15" s="12">
        <v>1380</v>
      </c>
      <c r="P15" s="12">
        <f t="shared" si="7"/>
        <v>3600</v>
      </c>
      <c r="Q15" s="12">
        <f t="shared" si="8"/>
        <v>3600</v>
      </c>
      <c r="R15" s="6"/>
      <c r="S15" s="6"/>
      <c r="T15" s="6"/>
      <c r="U15" s="28"/>
      <c r="V15" s="22">
        <f t="shared" si="12"/>
        <v>30351.606</v>
      </c>
      <c r="W15" s="23"/>
      <c r="X15" s="27"/>
      <c r="Y15" s="2"/>
      <c r="Z15" s="2"/>
      <c r="AA15" s="27"/>
      <c r="AB15" s="2"/>
      <c r="AC15" s="2"/>
    </row>
    <row r="16" spans="1:29" hidden="1">
      <c r="A16" s="2"/>
      <c r="B16" s="6">
        <v>15</v>
      </c>
      <c r="C16" s="6"/>
      <c r="D16" s="6"/>
      <c r="E16" s="6"/>
      <c r="F16" s="6"/>
      <c r="G16" s="6"/>
      <c r="H16" s="6"/>
      <c r="I16" s="12"/>
      <c r="J16" s="6"/>
      <c r="K16" s="6"/>
      <c r="L16" s="12">
        <f t="shared" si="9"/>
        <v>0</v>
      </c>
      <c r="M16" s="12">
        <f t="shared" si="10"/>
        <v>0</v>
      </c>
      <c r="N16" s="15">
        <f t="shared" si="11"/>
        <v>0</v>
      </c>
      <c r="O16" s="6"/>
      <c r="P16" s="6"/>
      <c r="Q16" s="6"/>
      <c r="R16" s="6"/>
      <c r="S16" s="6"/>
      <c r="T16" s="6"/>
      <c r="U16" s="6"/>
      <c r="V16" s="22">
        <f t="shared" si="12"/>
        <v>0</v>
      </c>
      <c r="W16" s="23"/>
      <c r="X16" s="2"/>
      <c r="Y16" s="2"/>
      <c r="Z16" s="2"/>
      <c r="AA16" s="51"/>
      <c r="AB16" s="2"/>
      <c r="AC16" s="2"/>
    </row>
    <row r="17" spans="1:29" hidden="1">
      <c r="A17" s="2"/>
      <c r="B17" s="6">
        <v>16</v>
      </c>
      <c r="C17" s="6"/>
      <c r="D17" s="6"/>
      <c r="E17" s="6"/>
      <c r="F17" s="6"/>
      <c r="G17" s="6"/>
      <c r="H17" s="6"/>
      <c r="I17" s="12"/>
      <c r="J17" s="6"/>
      <c r="K17" s="6"/>
      <c r="L17" s="12">
        <f t="shared" si="9"/>
        <v>0</v>
      </c>
      <c r="M17" s="12">
        <f t="shared" si="10"/>
        <v>0</v>
      </c>
      <c r="N17" s="15">
        <f t="shared" si="11"/>
        <v>0</v>
      </c>
      <c r="O17" s="6"/>
      <c r="P17" s="6"/>
      <c r="Q17" s="6"/>
      <c r="R17" s="6"/>
      <c r="S17" s="6"/>
      <c r="T17" s="6"/>
      <c r="U17" s="6"/>
      <c r="V17" s="22">
        <f t="shared" si="12"/>
        <v>0</v>
      </c>
      <c r="W17" s="23"/>
      <c r="X17" s="2"/>
      <c r="Y17" s="2"/>
      <c r="Z17" s="2"/>
      <c r="AA17" s="51"/>
      <c r="AB17" s="2"/>
      <c r="AC17" s="2"/>
    </row>
    <row r="18" spans="1:29" hidden="1">
      <c r="A18" s="2"/>
      <c r="B18" s="6">
        <v>17</v>
      </c>
      <c r="C18" s="6"/>
      <c r="D18" s="6"/>
      <c r="E18" s="6"/>
      <c r="F18" s="6"/>
      <c r="G18" s="6"/>
      <c r="H18" s="6"/>
      <c r="I18" s="12"/>
      <c r="J18" s="6"/>
      <c r="K18" s="6"/>
      <c r="L18" s="12">
        <f t="shared" si="9"/>
        <v>0</v>
      </c>
      <c r="M18" s="12">
        <f t="shared" si="10"/>
        <v>0</v>
      </c>
      <c r="N18" s="15">
        <f t="shared" si="11"/>
        <v>0</v>
      </c>
      <c r="O18" s="6"/>
      <c r="P18" s="6"/>
      <c r="Q18" s="6"/>
      <c r="R18" s="6"/>
      <c r="S18" s="6"/>
      <c r="T18" s="6"/>
      <c r="U18" s="6"/>
      <c r="V18" s="22">
        <f t="shared" si="12"/>
        <v>0</v>
      </c>
      <c r="W18" s="23"/>
      <c r="X18" s="2"/>
      <c r="Y18" s="2"/>
      <c r="Z18" s="2"/>
      <c r="AA18" s="51"/>
      <c r="AB18" s="2"/>
      <c r="AC18" s="2"/>
    </row>
    <row r="19" spans="1:29" hidden="1">
      <c r="A19" s="2"/>
      <c r="B19" s="6">
        <v>18</v>
      </c>
      <c r="C19" s="6"/>
      <c r="D19" s="6"/>
      <c r="E19" s="6"/>
      <c r="F19" s="6"/>
      <c r="G19" s="6"/>
      <c r="H19" s="6"/>
      <c r="I19" s="12"/>
      <c r="J19" s="6"/>
      <c r="K19" s="6"/>
      <c r="L19" s="12">
        <f t="shared" si="9"/>
        <v>0</v>
      </c>
      <c r="M19" s="12">
        <f t="shared" si="10"/>
        <v>0</v>
      </c>
      <c r="N19" s="15">
        <f t="shared" si="11"/>
        <v>0</v>
      </c>
      <c r="O19" s="6"/>
      <c r="P19" s="6"/>
      <c r="Q19" s="6"/>
      <c r="R19" s="6"/>
      <c r="S19" s="6"/>
      <c r="T19" s="6"/>
      <c r="U19" s="6"/>
      <c r="V19" s="22">
        <f t="shared" si="12"/>
        <v>0</v>
      </c>
      <c r="W19" s="23"/>
      <c r="X19" s="2"/>
      <c r="Y19" s="2"/>
      <c r="Z19" s="2"/>
      <c r="AA19" s="51"/>
      <c r="AB19" s="2"/>
      <c r="AC19" s="2"/>
    </row>
    <row r="20" spans="1:29" hidden="1">
      <c r="A20" s="2"/>
      <c r="B20" s="6">
        <v>19</v>
      </c>
      <c r="C20" s="6"/>
      <c r="D20" s="6"/>
      <c r="E20" s="6"/>
      <c r="F20" s="6"/>
      <c r="G20" s="6"/>
      <c r="H20" s="6"/>
      <c r="I20" s="12"/>
      <c r="J20" s="6"/>
      <c r="K20" s="6"/>
      <c r="L20" s="12">
        <f t="shared" si="9"/>
        <v>0</v>
      </c>
      <c r="M20" s="12">
        <f t="shared" si="10"/>
        <v>0</v>
      </c>
      <c r="N20" s="15">
        <f t="shared" si="11"/>
        <v>0</v>
      </c>
      <c r="O20" s="6"/>
      <c r="P20" s="6"/>
      <c r="Q20" s="6"/>
      <c r="R20" s="6"/>
      <c r="S20" s="6"/>
      <c r="T20" s="6"/>
      <c r="U20" s="6"/>
      <c r="V20" s="22">
        <f t="shared" si="12"/>
        <v>0</v>
      </c>
      <c r="W20" s="23"/>
      <c r="X20" s="2"/>
      <c r="Y20" s="2"/>
      <c r="Z20" s="2"/>
      <c r="AA20" s="51"/>
      <c r="AB20" s="2"/>
      <c r="AC20" s="2"/>
    </row>
    <row r="21" spans="1:29" hidden="1">
      <c r="A21" s="2"/>
      <c r="B21" s="6">
        <v>20</v>
      </c>
      <c r="C21" s="6"/>
      <c r="D21" s="6"/>
      <c r="E21" s="6"/>
      <c r="F21" s="6"/>
      <c r="G21" s="6"/>
      <c r="H21" s="6"/>
      <c r="I21" s="12"/>
      <c r="J21" s="6"/>
      <c r="K21" s="6"/>
      <c r="L21" s="12">
        <f t="shared" si="9"/>
        <v>0</v>
      </c>
      <c r="M21" s="12">
        <f t="shared" si="10"/>
        <v>0</v>
      </c>
      <c r="N21" s="15">
        <f t="shared" si="11"/>
        <v>0</v>
      </c>
      <c r="O21" s="6"/>
      <c r="P21" s="6"/>
      <c r="Q21" s="6"/>
      <c r="R21" s="6"/>
      <c r="S21" s="6"/>
      <c r="T21" s="6"/>
      <c r="U21" s="6"/>
      <c r="V21" s="22">
        <f t="shared" si="12"/>
        <v>0</v>
      </c>
      <c r="W21" s="23"/>
      <c r="X21" s="2"/>
      <c r="Y21" s="2"/>
      <c r="Z21" s="2"/>
      <c r="AA21" s="51"/>
      <c r="AB21" s="2"/>
      <c r="AC21" s="2"/>
    </row>
    <row r="22" spans="1:29" ht="22.35" customHeight="1">
      <c r="A22" s="2"/>
      <c r="B22" s="68" t="s">
        <v>40</v>
      </c>
      <c r="C22" s="69"/>
      <c r="D22" s="69"/>
      <c r="E22" s="70"/>
      <c r="F22" s="54"/>
      <c r="G22" s="54">
        <f>SUM(G7:G21)</f>
        <v>2308.4663000000005</v>
      </c>
      <c r="H22" s="54"/>
      <c r="I22" s="54"/>
      <c r="J22" s="54"/>
      <c r="K22" s="54">
        <f>SUM(K7:K21)</f>
        <v>1390</v>
      </c>
      <c r="L22" s="54"/>
      <c r="M22" s="54"/>
      <c r="N22" s="55">
        <f t="shared" ref="N22:V22" si="13">SUM(N7:N21)</f>
        <v>433233.67560000008</v>
      </c>
      <c r="O22" s="55">
        <f t="shared" si="13"/>
        <v>11280</v>
      </c>
      <c r="P22" s="55">
        <f t="shared" si="13"/>
        <v>38400</v>
      </c>
      <c r="Q22" s="55">
        <f t="shared" si="13"/>
        <v>31200</v>
      </c>
      <c r="R22" s="55">
        <f t="shared" si="13"/>
        <v>480</v>
      </c>
      <c r="S22" s="55">
        <f t="shared" si="13"/>
        <v>12000</v>
      </c>
      <c r="T22" s="55">
        <f t="shared" si="13"/>
        <v>67440</v>
      </c>
      <c r="U22" s="55">
        <f t="shared" si="13"/>
        <v>5000</v>
      </c>
      <c r="V22" s="55">
        <f t="shared" si="13"/>
        <v>599033.67559999984</v>
      </c>
      <c r="W22" s="23"/>
      <c r="X22" s="2"/>
      <c r="Y22" s="2"/>
      <c r="Z22" s="2"/>
      <c r="AA22" s="51"/>
      <c r="AB22" s="2"/>
      <c r="AC22" s="2"/>
    </row>
    <row r="23" spans="1:29" ht="22.35" customHeight="1">
      <c r="A23" s="2"/>
      <c r="B23" s="67" t="s">
        <v>41</v>
      </c>
      <c r="C23" s="67"/>
      <c r="D23" s="67"/>
      <c r="E23" s="67"/>
      <c r="F23" s="56"/>
      <c r="G23" s="56"/>
      <c r="H23" s="56"/>
      <c r="I23" s="56"/>
      <c r="J23" s="57"/>
      <c r="K23" s="57"/>
      <c r="L23" s="57"/>
      <c r="M23" s="57"/>
      <c r="N23" s="58"/>
      <c r="O23" s="59"/>
      <c r="P23" s="59"/>
      <c r="Q23" s="59"/>
      <c r="R23" s="59"/>
      <c r="S23" s="59"/>
      <c r="T23" s="59"/>
      <c r="U23" s="59"/>
      <c r="V23" s="60"/>
      <c r="W23" s="23"/>
      <c r="X23" s="2"/>
      <c r="Y23" s="2"/>
      <c r="Z23" s="2"/>
      <c r="AA23" s="51"/>
      <c r="AB23" s="2"/>
      <c r="AC23" s="2"/>
    </row>
    <row r="24" spans="1:29" ht="28.5" customHeight="1">
      <c r="A24" s="2"/>
      <c r="B24" s="6">
        <v>1</v>
      </c>
      <c r="C24" s="6" t="s">
        <v>42</v>
      </c>
      <c r="D24" s="7" t="s">
        <v>38</v>
      </c>
      <c r="E24" s="6" t="s">
        <v>39</v>
      </c>
      <c r="F24" s="12">
        <v>2640</v>
      </c>
      <c r="G24" s="14">
        <v>240</v>
      </c>
      <c r="H24" s="6" t="s">
        <v>43</v>
      </c>
      <c r="I24" s="12">
        <v>2880</v>
      </c>
      <c r="J24" s="6">
        <v>1</v>
      </c>
      <c r="K24" s="12">
        <v>100</v>
      </c>
      <c r="L24" s="12">
        <f t="shared" ref="L24:L44" si="14">+I24*(J24-1)</f>
        <v>0</v>
      </c>
      <c r="M24" s="12">
        <f t="shared" ref="M24:M44" si="15">+(I24+K24)*(13-J24)</f>
        <v>35760</v>
      </c>
      <c r="N24" s="15">
        <f t="shared" ref="N24:N44" si="16">+L24+M24</f>
        <v>35760</v>
      </c>
      <c r="O24" s="12">
        <v>1380</v>
      </c>
      <c r="P24" s="12">
        <f>300*12</f>
        <v>3600</v>
      </c>
      <c r="Q24" s="12">
        <f>300*12</f>
        <v>3600</v>
      </c>
      <c r="R24" s="6"/>
      <c r="S24" s="6"/>
      <c r="T24" s="6"/>
      <c r="U24" s="6"/>
      <c r="V24" s="22">
        <f t="shared" ref="V24:V44" si="17">SUM(N24:U24)</f>
        <v>44340</v>
      </c>
      <c r="W24" s="23"/>
      <c r="X24" s="2"/>
      <c r="Y24" s="2"/>
      <c r="Z24" s="2"/>
      <c r="AA24" s="2"/>
      <c r="AB24" s="2"/>
      <c r="AC24" s="2"/>
    </row>
    <row r="25" spans="1:29" ht="22.35" hidden="1" customHeight="1">
      <c r="A25" s="2"/>
      <c r="B25" s="6">
        <v>2</v>
      </c>
      <c r="C25" s="6"/>
      <c r="D25" s="6"/>
      <c r="E25" s="6"/>
      <c r="F25" s="6"/>
      <c r="G25" s="6"/>
      <c r="H25" s="6"/>
      <c r="I25" s="6"/>
      <c r="J25" s="6"/>
      <c r="K25" s="6"/>
      <c r="L25" s="12">
        <f t="shared" si="14"/>
        <v>0</v>
      </c>
      <c r="M25" s="12">
        <f t="shared" si="15"/>
        <v>0</v>
      </c>
      <c r="N25" s="15">
        <f t="shared" si="16"/>
        <v>0</v>
      </c>
      <c r="O25" s="6"/>
      <c r="P25" s="6"/>
      <c r="Q25" s="6"/>
      <c r="R25" s="6"/>
      <c r="S25" s="6"/>
      <c r="T25" s="6"/>
      <c r="U25" s="6"/>
      <c r="V25" s="22">
        <f t="shared" si="17"/>
        <v>0</v>
      </c>
      <c r="W25" s="23"/>
      <c r="X25" s="2"/>
      <c r="Y25" s="2"/>
      <c r="Z25" s="2"/>
      <c r="AA25" s="2"/>
      <c r="AB25" s="2"/>
      <c r="AC25" s="2"/>
    </row>
    <row r="26" spans="1:29" ht="22.35" hidden="1" customHeight="1">
      <c r="A26" s="2"/>
      <c r="B26" s="6">
        <v>3</v>
      </c>
      <c r="C26" s="6"/>
      <c r="D26" s="6"/>
      <c r="E26" s="6"/>
      <c r="F26" s="6"/>
      <c r="G26" s="6"/>
      <c r="H26" s="6"/>
      <c r="I26" s="6"/>
      <c r="J26" s="6"/>
      <c r="K26" s="6"/>
      <c r="L26" s="12">
        <f t="shared" si="14"/>
        <v>0</v>
      </c>
      <c r="M26" s="12">
        <f t="shared" si="15"/>
        <v>0</v>
      </c>
      <c r="N26" s="15">
        <f t="shared" si="16"/>
        <v>0</v>
      </c>
      <c r="O26" s="6"/>
      <c r="P26" s="6"/>
      <c r="Q26" s="6"/>
      <c r="R26" s="6"/>
      <c r="S26" s="6"/>
      <c r="T26" s="6"/>
      <c r="U26" s="6"/>
      <c r="V26" s="22">
        <f t="shared" si="17"/>
        <v>0</v>
      </c>
      <c r="W26" s="23"/>
      <c r="X26" s="2"/>
      <c r="Y26" s="2"/>
      <c r="Z26" s="2"/>
      <c r="AA26" s="2"/>
      <c r="AB26" s="2"/>
      <c r="AC26" s="2"/>
    </row>
    <row r="27" spans="1:29" ht="22.35" hidden="1" customHeight="1">
      <c r="A27" s="2"/>
      <c r="B27" s="6">
        <v>4</v>
      </c>
      <c r="C27" s="6"/>
      <c r="D27" s="6"/>
      <c r="E27" s="6"/>
      <c r="F27" s="6"/>
      <c r="G27" s="6"/>
      <c r="H27" s="6"/>
      <c r="I27" s="6"/>
      <c r="J27" s="6"/>
      <c r="K27" s="6"/>
      <c r="L27" s="12">
        <f t="shared" si="14"/>
        <v>0</v>
      </c>
      <c r="M27" s="12">
        <f t="shared" si="15"/>
        <v>0</v>
      </c>
      <c r="N27" s="15">
        <f t="shared" si="16"/>
        <v>0</v>
      </c>
      <c r="O27" s="6"/>
      <c r="P27" s="6"/>
      <c r="Q27" s="6"/>
      <c r="R27" s="6"/>
      <c r="S27" s="6"/>
      <c r="T27" s="6"/>
      <c r="U27" s="6"/>
      <c r="V27" s="22">
        <f t="shared" si="17"/>
        <v>0</v>
      </c>
      <c r="W27" s="23"/>
      <c r="X27" s="2"/>
      <c r="Y27" s="2"/>
      <c r="Z27" s="2"/>
      <c r="AA27" s="2"/>
      <c r="AB27" s="2"/>
      <c r="AC27" s="2"/>
    </row>
    <row r="28" spans="1:29" ht="22.35" hidden="1" customHeight="1">
      <c r="A28" s="2"/>
      <c r="B28" s="6">
        <v>5</v>
      </c>
      <c r="C28" s="6"/>
      <c r="D28" s="6"/>
      <c r="E28" s="6"/>
      <c r="F28" s="6"/>
      <c r="G28" s="6"/>
      <c r="H28" s="6"/>
      <c r="I28" s="6"/>
      <c r="J28" s="6"/>
      <c r="K28" s="6"/>
      <c r="L28" s="12">
        <f t="shared" si="14"/>
        <v>0</v>
      </c>
      <c r="M28" s="12">
        <f t="shared" si="15"/>
        <v>0</v>
      </c>
      <c r="N28" s="15">
        <f t="shared" si="16"/>
        <v>0</v>
      </c>
      <c r="O28" s="6"/>
      <c r="P28" s="6"/>
      <c r="Q28" s="6"/>
      <c r="R28" s="6"/>
      <c r="S28" s="6"/>
      <c r="T28" s="6"/>
      <c r="U28" s="6"/>
      <c r="V28" s="22">
        <f t="shared" si="17"/>
        <v>0</v>
      </c>
      <c r="W28" s="23"/>
      <c r="X28" s="2"/>
      <c r="Y28" s="2"/>
      <c r="Z28" s="2"/>
      <c r="AA28" s="2"/>
      <c r="AB28" s="2"/>
      <c r="AC28" s="2"/>
    </row>
    <row r="29" spans="1:29" ht="22.35" hidden="1" customHeight="1">
      <c r="A29" s="2"/>
      <c r="B29" s="6">
        <v>6</v>
      </c>
      <c r="C29" s="6"/>
      <c r="D29" s="6"/>
      <c r="E29" s="6"/>
      <c r="F29" s="6"/>
      <c r="G29" s="6"/>
      <c r="H29" s="6"/>
      <c r="I29" s="6"/>
      <c r="J29" s="6"/>
      <c r="K29" s="6"/>
      <c r="L29" s="12">
        <f t="shared" si="14"/>
        <v>0</v>
      </c>
      <c r="M29" s="12">
        <f t="shared" si="15"/>
        <v>0</v>
      </c>
      <c r="N29" s="15">
        <f t="shared" si="16"/>
        <v>0</v>
      </c>
      <c r="O29" s="6"/>
      <c r="P29" s="6"/>
      <c r="Q29" s="6"/>
      <c r="R29" s="6"/>
      <c r="S29" s="6"/>
      <c r="T29" s="6"/>
      <c r="U29" s="6"/>
      <c r="V29" s="22">
        <f t="shared" si="17"/>
        <v>0</v>
      </c>
      <c r="W29" s="23"/>
      <c r="X29" s="2"/>
      <c r="Y29" s="2"/>
      <c r="Z29" s="2"/>
      <c r="AA29" s="2"/>
      <c r="AB29" s="2"/>
      <c r="AC29" s="2"/>
    </row>
    <row r="30" spans="1:29" ht="22.35" hidden="1" customHeight="1">
      <c r="A30" s="2"/>
      <c r="B30" s="6">
        <v>7</v>
      </c>
      <c r="C30" s="6"/>
      <c r="D30" s="6"/>
      <c r="E30" s="6"/>
      <c r="F30" s="6"/>
      <c r="G30" s="6"/>
      <c r="H30" s="6"/>
      <c r="I30" s="6"/>
      <c r="J30" s="6"/>
      <c r="K30" s="6"/>
      <c r="L30" s="12">
        <f t="shared" si="14"/>
        <v>0</v>
      </c>
      <c r="M30" s="12">
        <f t="shared" si="15"/>
        <v>0</v>
      </c>
      <c r="N30" s="15">
        <f t="shared" si="16"/>
        <v>0</v>
      </c>
      <c r="O30" s="6"/>
      <c r="P30" s="6"/>
      <c r="Q30" s="6"/>
      <c r="R30" s="6"/>
      <c r="S30" s="6"/>
      <c r="T30" s="6"/>
      <c r="U30" s="6"/>
      <c r="V30" s="22">
        <f t="shared" si="17"/>
        <v>0</v>
      </c>
      <c r="W30" s="23"/>
      <c r="X30" s="2"/>
      <c r="Y30" s="2"/>
      <c r="Z30" s="2"/>
      <c r="AA30" s="2"/>
      <c r="AB30" s="2"/>
      <c r="AC30" s="2"/>
    </row>
    <row r="31" spans="1:29" ht="22.35" hidden="1" customHeight="1">
      <c r="A31" s="2"/>
      <c r="B31" s="6">
        <v>8</v>
      </c>
      <c r="C31" s="6"/>
      <c r="D31" s="6"/>
      <c r="E31" s="6"/>
      <c r="F31" s="6"/>
      <c r="G31" s="6"/>
      <c r="H31" s="6"/>
      <c r="I31" s="6"/>
      <c r="J31" s="6"/>
      <c r="K31" s="6"/>
      <c r="L31" s="12">
        <f t="shared" si="14"/>
        <v>0</v>
      </c>
      <c r="M31" s="12">
        <f t="shared" si="15"/>
        <v>0</v>
      </c>
      <c r="N31" s="15">
        <f t="shared" si="16"/>
        <v>0</v>
      </c>
      <c r="O31" s="6"/>
      <c r="P31" s="6"/>
      <c r="Q31" s="6"/>
      <c r="R31" s="6"/>
      <c r="S31" s="6"/>
      <c r="T31" s="6"/>
      <c r="U31" s="6"/>
      <c r="V31" s="22">
        <f t="shared" si="17"/>
        <v>0</v>
      </c>
      <c r="W31" s="23"/>
      <c r="X31" s="2"/>
      <c r="Y31" s="2"/>
      <c r="Z31" s="2"/>
      <c r="AA31" s="2"/>
      <c r="AB31" s="2"/>
      <c r="AC31" s="2"/>
    </row>
    <row r="32" spans="1:29" ht="22.35" hidden="1" customHeight="1">
      <c r="A32" s="2"/>
      <c r="B32" s="6">
        <v>9</v>
      </c>
      <c r="C32" s="6"/>
      <c r="D32" s="6"/>
      <c r="E32" s="6"/>
      <c r="F32" s="6"/>
      <c r="G32" s="6"/>
      <c r="H32" s="6"/>
      <c r="I32" s="6"/>
      <c r="J32" s="6"/>
      <c r="K32" s="6"/>
      <c r="L32" s="12">
        <f t="shared" si="14"/>
        <v>0</v>
      </c>
      <c r="M32" s="12">
        <f t="shared" si="15"/>
        <v>0</v>
      </c>
      <c r="N32" s="15">
        <f t="shared" si="16"/>
        <v>0</v>
      </c>
      <c r="O32" s="6"/>
      <c r="P32" s="6"/>
      <c r="Q32" s="6"/>
      <c r="R32" s="6"/>
      <c r="S32" s="6"/>
      <c r="T32" s="6"/>
      <c r="U32" s="6"/>
      <c r="V32" s="22">
        <f t="shared" si="17"/>
        <v>0</v>
      </c>
      <c r="W32" s="23"/>
      <c r="X32" s="2"/>
      <c r="Y32" s="2"/>
      <c r="Z32" s="2"/>
      <c r="AA32" s="2"/>
      <c r="AB32" s="2"/>
      <c r="AC32" s="2"/>
    </row>
    <row r="33" spans="1:29" ht="22.35" hidden="1" customHeight="1">
      <c r="A33" s="2"/>
      <c r="B33" s="6">
        <v>10</v>
      </c>
      <c r="C33" s="6"/>
      <c r="D33" s="6"/>
      <c r="E33" s="6"/>
      <c r="F33" s="6"/>
      <c r="G33" s="6"/>
      <c r="H33" s="6"/>
      <c r="I33" s="6"/>
      <c r="J33" s="6"/>
      <c r="K33" s="6"/>
      <c r="L33" s="12">
        <f t="shared" si="14"/>
        <v>0</v>
      </c>
      <c r="M33" s="12">
        <f t="shared" si="15"/>
        <v>0</v>
      </c>
      <c r="N33" s="15">
        <f t="shared" si="16"/>
        <v>0</v>
      </c>
      <c r="O33" s="6"/>
      <c r="P33" s="6"/>
      <c r="Q33" s="6"/>
      <c r="R33" s="6"/>
      <c r="S33" s="6"/>
      <c r="T33" s="6"/>
      <c r="U33" s="6"/>
      <c r="V33" s="22">
        <f t="shared" si="17"/>
        <v>0</v>
      </c>
      <c r="W33" s="23"/>
      <c r="X33" s="2"/>
      <c r="Y33" s="2"/>
      <c r="Z33" s="2"/>
      <c r="AA33" s="2"/>
      <c r="AB33" s="2"/>
      <c r="AC33" s="2"/>
    </row>
    <row r="34" spans="1:29" ht="22.35" hidden="1" customHeight="1">
      <c r="A34" s="2"/>
      <c r="B34" s="6">
        <v>11</v>
      </c>
      <c r="C34" s="6"/>
      <c r="D34" s="6"/>
      <c r="E34" s="6"/>
      <c r="F34" s="6"/>
      <c r="G34" s="6"/>
      <c r="H34" s="6"/>
      <c r="I34" s="6"/>
      <c r="J34" s="6"/>
      <c r="K34" s="6"/>
      <c r="L34" s="12">
        <f t="shared" si="14"/>
        <v>0</v>
      </c>
      <c r="M34" s="12">
        <f t="shared" si="15"/>
        <v>0</v>
      </c>
      <c r="N34" s="15">
        <f t="shared" si="16"/>
        <v>0</v>
      </c>
      <c r="O34" s="6"/>
      <c r="P34" s="6"/>
      <c r="Q34" s="6"/>
      <c r="R34" s="6"/>
      <c r="S34" s="6"/>
      <c r="T34" s="6"/>
      <c r="U34" s="6"/>
      <c r="V34" s="22">
        <f t="shared" si="17"/>
        <v>0</v>
      </c>
      <c r="W34" s="23"/>
      <c r="X34" s="2"/>
      <c r="Y34" s="2"/>
      <c r="Z34" s="2"/>
      <c r="AA34" s="2"/>
      <c r="AB34" s="2"/>
      <c r="AC34" s="2"/>
    </row>
    <row r="35" spans="1:29" ht="22.35" hidden="1" customHeight="1">
      <c r="A35" s="2"/>
      <c r="B35" s="6">
        <v>12</v>
      </c>
      <c r="C35" s="6"/>
      <c r="D35" s="6"/>
      <c r="E35" s="6"/>
      <c r="F35" s="6"/>
      <c r="G35" s="6"/>
      <c r="H35" s="6"/>
      <c r="I35" s="6"/>
      <c r="J35" s="6"/>
      <c r="K35" s="6"/>
      <c r="L35" s="12">
        <f t="shared" si="14"/>
        <v>0</v>
      </c>
      <c r="M35" s="12">
        <f t="shared" si="15"/>
        <v>0</v>
      </c>
      <c r="N35" s="15">
        <f t="shared" si="16"/>
        <v>0</v>
      </c>
      <c r="O35" s="6"/>
      <c r="P35" s="6"/>
      <c r="Q35" s="6"/>
      <c r="R35" s="6"/>
      <c r="S35" s="6"/>
      <c r="T35" s="6"/>
      <c r="U35" s="6"/>
      <c r="V35" s="22">
        <f t="shared" si="17"/>
        <v>0</v>
      </c>
      <c r="W35" s="23"/>
      <c r="X35" s="2"/>
      <c r="Y35" s="2"/>
      <c r="Z35" s="2"/>
      <c r="AA35" s="2"/>
      <c r="AB35" s="2"/>
      <c r="AC35" s="2"/>
    </row>
    <row r="36" spans="1:29" ht="22.35" hidden="1" customHeight="1">
      <c r="A36" s="2"/>
      <c r="B36" s="6">
        <v>13</v>
      </c>
      <c r="C36" s="6"/>
      <c r="D36" s="6"/>
      <c r="E36" s="6"/>
      <c r="F36" s="6"/>
      <c r="G36" s="6"/>
      <c r="H36" s="6"/>
      <c r="I36" s="6"/>
      <c r="J36" s="6"/>
      <c r="K36" s="6"/>
      <c r="L36" s="12">
        <f t="shared" si="14"/>
        <v>0</v>
      </c>
      <c r="M36" s="12">
        <f t="shared" si="15"/>
        <v>0</v>
      </c>
      <c r="N36" s="15">
        <f t="shared" si="16"/>
        <v>0</v>
      </c>
      <c r="O36" s="6"/>
      <c r="P36" s="6"/>
      <c r="Q36" s="6"/>
      <c r="R36" s="6"/>
      <c r="S36" s="6"/>
      <c r="T36" s="6"/>
      <c r="U36" s="6"/>
      <c r="V36" s="22">
        <f t="shared" si="17"/>
        <v>0</v>
      </c>
      <c r="W36" s="23"/>
      <c r="X36" s="2"/>
      <c r="Y36" s="2"/>
      <c r="Z36" s="2"/>
      <c r="AA36" s="2"/>
      <c r="AB36" s="2"/>
      <c r="AC36" s="2"/>
    </row>
    <row r="37" spans="1:29" ht="22.35" hidden="1" customHeight="1">
      <c r="A37" s="2"/>
      <c r="B37" s="6">
        <v>14</v>
      </c>
      <c r="C37" s="6"/>
      <c r="D37" s="6"/>
      <c r="E37" s="6"/>
      <c r="F37" s="6"/>
      <c r="G37" s="6"/>
      <c r="H37" s="6"/>
      <c r="I37" s="6"/>
      <c r="J37" s="6"/>
      <c r="K37" s="6"/>
      <c r="L37" s="12">
        <f t="shared" si="14"/>
        <v>0</v>
      </c>
      <c r="M37" s="12">
        <f t="shared" si="15"/>
        <v>0</v>
      </c>
      <c r="N37" s="15">
        <f t="shared" si="16"/>
        <v>0</v>
      </c>
      <c r="O37" s="6"/>
      <c r="P37" s="6"/>
      <c r="Q37" s="6"/>
      <c r="R37" s="6"/>
      <c r="S37" s="6"/>
      <c r="T37" s="6"/>
      <c r="U37" s="6"/>
      <c r="V37" s="22">
        <f t="shared" si="17"/>
        <v>0</v>
      </c>
      <c r="W37" s="23"/>
      <c r="X37" s="2"/>
      <c r="Y37" s="2"/>
      <c r="Z37" s="2"/>
      <c r="AA37" s="2"/>
      <c r="AB37" s="2"/>
      <c r="AC37" s="2"/>
    </row>
    <row r="38" spans="1:29" ht="22.35" hidden="1" customHeight="1">
      <c r="A38" s="2"/>
      <c r="B38" s="6">
        <v>15</v>
      </c>
      <c r="C38" s="6"/>
      <c r="D38" s="6"/>
      <c r="E38" s="6"/>
      <c r="F38" s="6"/>
      <c r="G38" s="6"/>
      <c r="H38" s="6"/>
      <c r="I38" s="6"/>
      <c r="J38" s="6"/>
      <c r="K38" s="6"/>
      <c r="L38" s="12">
        <f t="shared" si="14"/>
        <v>0</v>
      </c>
      <c r="M38" s="12">
        <f t="shared" si="15"/>
        <v>0</v>
      </c>
      <c r="N38" s="15">
        <f t="shared" si="16"/>
        <v>0</v>
      </c>
      <c r="O38" s="6"/>
      <c r="P38" s="6"/>
      <c r="Q38" s="6"/>
      <c r="R38" s="6"/>
      <c r="S38" s="6"/>
      <c r="T38" s="6"/>
      <c r="U38" s="6"/>
      <c r="V38" s="22">
        <f t="shared" si="17"/>
        <v>0</v>
      </c>
      <c r="W38" s="23"/>
      <c r="X38" s="2"/>
      <c r="Y38" s="2"/>
      <c r="Z38" s="2"/>
      <c r="AA38" s="2"/>
      <c r="AB38" s="2"/>
      <c r="AC38" s="2"/>
    </row>
    <row r="39" spans="1:29" ht="22.35" hidden="1" customHeight="1">
      <c r="A39" s="2"/>
      <c r="B39" s="6">
        <v>16</v>
      </c>
      <c r="C39" s="6"/>
      <c r="D39" s="6"/>
      <c r="E39" s="6"/>
      <c r="F39" s="6"/>
      <c r="G39" s="6"/>
      <c r="H39" s="6"/>
      <c r="I39" s="6"/>
      <c r="J39" s="6"/>
      <c r="K39" s="6"/>
      <c r="L39" s="12">
        <f t="shared" si="14"/>
        <v>0</v>
      </c>
      <c r="M39" s="12">
        <f t="shared" si="15"/>
        <v>0</v>
      </c>
      <c r="N39" s="15">
        <f t="shared" si="16"/>
        <v>0</v>
      </c>
      <c r="O39" s="6"/>
      <c r="P39" s="6"/>
      <c r="Q39" s="6"/>
      <c r="R39" s="6"/>
      <c r="S39" s="6"/>
      <c r="T39" s="6"/>
      <c r="U39" s="6"/>
      <c r="V39" s="22">
        <f t="shared" si="17"/>
        <v>0</v>
      </c>
      <c r="W39" s="23"/>
      <c r="X39" s="2"/>
      <c r="Y39" s="2"/>
      <c r="Z39" s="2"/>
      <c r="AA39" s="2"/>
      <c r="AB39" s="2"/>
      <c r="AC39" s="2"/>
    </row>
    <row r="40" spans="1:29" ht="22.35" hidden="1" customHeight="1">
      <c r="A40" s="2"/>
      <c r="B40" s="6">
        <v>17</v>
      </c>
      <c r="C40" s="6"/>
      <c r="D40" s="6"/>
      <c r="E40" s="6"/>
      <c r="F40" s="6"/>
      <c r="G40" s="6"/>
      <c r="H40" s="6"/>
      <c r="I40" s="6"/>
      <c r="J40" s="6"/>
      <c r="K40" s="6"/>
      <c r="L40" s="12">
        <f t="shared" si="14"/>
        <v>0</v>
      </c>
      <c r="M40" s="12">
        <f t="shared" si="15"/>
        <v>0</v>
      </c>
      <c r="N40" s="15">
        <f t="shared" si="16"/>
        <v>0</v>
      </c>
      <c r="O40" s="6"/>
      <c r="P40" s="6"/>
      <c r="Q40" s="6"/>
      <c r="R40" s="6"/>
      <c r="S40" s="6"/>
      <c r="T40" s="6"/>
      <c r="U40" s="6"/>
      <c r="V40" s="22">
        <f t="shared" si="17"/>
        <v>0</v>
      </c>
      <c r="W40" s="23"/>
      <c r="X40" s="2"/>
      <c r="Y40" s="2"/>
      <c r="Z40" s="2"/>
      <c r="AA40" s="2"/>
      <c r="AB40" s="2"/>
      <c r="AC40" s="2"/>
    </row>
    <row r="41" spans="1:29" ht="22.35" hidden="1" customHeight="1">
      <c r="A41" s="2"/>
      <c r="B41" s="6">
        <v>18</v>
      </c>
      <c r="C41" s="6"/>
      <c r="D41" s="6"/>
      <c r="E41" s="6"/>
      <c r="F41" s="6"/>
      <c r="G41" s="6"/>
      <c r="H41" s="6"/>
      <c r="I41" s="6"/>
      <c r="J41" s="6"/>
      <c r="K41" s="6"/>
      <c r="L41" s="12">
        <f t="shared" si="14"/>
        <v>0</v>
      </c>
      <c r="M41" s="12">
        <f t="shared" si="15"/>
        <v>0</v>
      </c>
      <c r="N41" s="15">
        <f t="shared" si="16"/>
        <v>0</v>
      </c>
      <c r="O41" s="6"/>
      <c r="P41" s="6"/>
      <c r="Q41" s="6"/>
      <c r="R41" s="6"/>
      <c r="S41" s="6"/>
      <c r="T41" s="6"/>
      <c r="U41" s="6"/>
      <c r="V41" s="22">
        <f t="shared" si="17"/>
        <v>0</v>
      </c>
      <c r="W41" s="23"/>
      <c r="X41" s="2"/>
      <c r="Y41" s="2"/>
      <c r="Z41" s="2"/>
      <c r="AA41" s="2"/>
      <c r="AB41" s="2"/>
      <c r="AC41" s="2"/>
    </row>
    <row r="42" spans="1:29" ht="22.35" hidden="1" customHeight="1">
      <c r="A42" s="2"/>
      <c r="B42" s="6">
        <v>19</v>
      </c>
      <c r="C42" s="6"/>
      <c r="D42" s="6"/>
      <c r="E42" s="6"/>
      <c r="F42" s="6"/>
      <c r="G42" s="6"/>
      <c r="H42" s="6"/>
      <c r="I42" s="6"/>
      <c r="J42" s="6"/>
      <c r="K42" s="6"/>
      <c r="L42" s="12">
        <f t="shared" si="14"/>
        <v>0</v>
      </c>
      <c r="M42" s="12">
        <f t="shared" si="15"/>
        <v>0</v>
      </c>
      <c r="N42" s="15">
        <f t="shared" si="16"/>
        <v>0</v>
      </c>
      <c r="O42" s="6"/>
      <c r="P42" s="6"/>
      <c r="Q42" s="6"/>
      <c r="R42" s="6"/>
      <c r="S42" s="6"/>
      <c r="T42" s="6"/>
      <c r="U42" s="6"/>
      <c r="V42" s="22">
        <f t="shared" si="17"/>
        <v>0</v>
      </c>
      <c r="W42" s="23"/>
      <c r="X42" s="2"/>
      <c r="Y42" s="2"/>
      <c r="Z42" s="2"/>
      <c r="AA42" s="2"/>
      <c r="AB42" s="2"/>
      <c r="AC42" s="2"/>
    </row>
    <row r="43" spans="1:29" ht="22.35" hidden="1" customHeight="1">
      <c r="A43" s="2"/>
      <c r="B43" s="6">
        <v>20</v>
      </c>
      <c r="C43" s="6"/>
      <c r="D43" s="6"/>
      <c r="E43" s="6"/>
      <c r="F43" s="6"/>
      <c r="G43" s="6"/>
      <c r="H43" s="6"/>
      <c r="I43" s="6"/>
      <c r="J43" s="6"/>
      <c r="K43" s="6"/>
      <c r="L43" s="12">
        <f t="shared" si="14"/>
        <v>0</v>
      </c>
      <c r="M43" s="12">
        <f t="shared" si="15"/>
        <v>0</v>
      </c>
      <c r="N43" s="15">
        <f t="shared" si="16"/>
        <v>0</v>
      </c>
      <c r="O43" s="6"/>
      <c r="P43" s="6"/>
      <c r="Q43" s="6"/>
      <c r="R43" s="6"/>
      <c r="S43" s="6"/>
      <c r="T43" s="6"/>
      <c r="U43" s="6"/>
      <c r="V43" s="22">
        <f t="shared" si="17"/>
        <v>0</v>
      </c>
      <c r="W43" s="29">
        <f>SUM(V40:V43)</f>
        <v>0</v>
      </c>
      <c r="X43" s="2"/>
      <c r="Y43" s="2"/>
      <c r="Z43" s="2"/>
      <c r="AA43" s="2"/>
      <c r="AB43" s="2"/>
      <c r="AC43" s="2"/>
    </row>
    <row r="44" spans="1:29" ht="33.75" customHeight="1">
      <c r="A44" s="2"/>
      <c r="B44" s="6">
        <v>2</v>
      </c>
      <c r="C44" s="6" t="s">
        <v>42</v>
      </c>
      <c r="D44" s="7" t="s">
        <v>38</v>
      </c>
      <c r="E44" s="6" t="s">
        <v>39</v>
      </c>
      <c r="F44" s="12">
        <v>2948</v>
      </c>
      <c r="G44" s="14">
        <v>240</v>
      </c>
      <c r="H44" s="6"/>
      <c r="I44" s="12">
        <v>3188</v>
      </c>
      <c r="J44" s="6">
        <v>1</v>
      </c>
      <c r="K44" s="12">
        <v>145</v>
      </c>
      <c r="L44" s="12">
        <f t="shared" si="14"/>
        <v>0</v>
      </c>
      <c r="M44" s="12">
        <f t="shared" si="15"/>
        <v>39996</v>
      </c>
      <c r="N44" s="15">
        <f t="shared" si="16"/>
        <v>39996</v>
      </c>
      <c r="O44" s="12">
        <f>160*12</f>
        <v>1920</v>
      </c>
      <c r="P44" s="12">
        <f>300*12</f>
        <v>3600</v>
      </c>
      <c r="Q44" s="12">
        <f>300*12</f>
        <v>3600</v>
      </c>
      <c r="R44" s="12"/>
      <c r="S44" s="6"/>
      <c r="T44" s="26"/>
      <c r="U44" s="6"/>
      <c r="V44" s="22">
        <f t="shared" si="17"/>
        <v>49116</v>
      </c>
      <c r="W44" s="29"/>
      <c r="X44" s="2"/>
      <c r="Y44" s="2"/>
      <c r="Z44" s="2"/>
      <c r="AA44" s="2"/>
      <c r="AB44" s="2"/>
      <c r="AC44" s="2"/>
    </row>
    <row r="45" spans="1:29" ht="29.25" customHeight="1">
      <c r="A45" s="2"/>
      <c r="B45" s="68" t="s">
        <v>40</v>
      </c>
      <c r="C45" s="69"/>
      <c r="D45" s="69"/>
      <c r="E45" s="70"/>
      <c r="F45" s="54"/>
      <c r="G45" s="54">
        <f>+G44+G24</f>
        <v>480</v>
      </c>
      <c r="H45" s="54"/>
      <c r="I45" s="54"/>
      <c r="J45" s="54"/>
      <c r="K45" s="54">
        <f>+K44+K24</f>
        <v>245</v>
      </c>
      <c r="L45" s="54"/>
      <c r="M45" s="54"/>
      <c r="N45" s="61">
        <f t="shared" ref="N45:Q45" si="18">N24+N44</f>
        <v>75756</v>
      </c>
      <c r="O45" s="61">
        <f t="shared" si="18"/>
        <v>3300</v>
      </c>
      <c r="P45" s="61">
        <f t="shared" si="18"/>
        <v>7200</v>
      </c>
      <c r="Q45" s="61">
        <f t="shared" si="18"/>
        <v>7200</v>
      </c>
      <c r="R45" s="61">
        <f>SUM(R24:R43)</f>
        <v>0</v>
      </c>
      <c r="S45" s="61">
        <f>SUM(S24:S43)</f>
        <v>0</v>
      </c>
      <c r="T45" s="61"/>
      <c r="U45" s="61">
        <f>SUM(U24:U43)</f>
        <v>0</v>
      </c>
      <c r="V45" s="61">
        <f>V24+V44</f>
        <v>93456</v>
      </c>
      <c r="W45" s="30"/>
      <c r="X45" s="2"/>
      <c r="Y45" s="2"/>
      <c r="Z45" s="2"/>
      <c r="AA45" s="2"/>
      <c r="AB45" s="2"/>
      <c r="AC45" s="2"/>
    </row>
    <row r="46" spans="1:29" ht="33" customHeight="1">
      <c r="A46" s="2"/>
      <c r="B46" s="68" t="s">
        <v>44</v>
      </c>
      <c r="C46" s="69"/>
      <c r="D46" s="69"/>
      <c r="E46" s="70"/>
      <c r="F46" s="62"/>
      <c r="G46" s="62">
        <f>+G45+G22</f>
        <v>2788.4663000000005</v>
      </c>
      <c r="H46" s="62"/>
      <c r="I46" s="62"/>
      <c r="J46" s="62"/>
      <c r="K46" s="62">
        <f>+K45+K22</f>
        <v>1635</v>
      </c>
      <c r="L46" s="62"/>
      <c r="M46" s="62"/>
      <c r="N46" s="61">
        <f t="shared" ref="N46:V46" si="19">+N45+N22</f>
        <v>508989.67560000008</v>
      </c>
      <c r="O46" s="61">
        <f t="shared" si="19"/>
        <v>14580</v>
      </c>
      <c r="P46" s="61">
        <f t="shared" si="19"/>
        <v>45600</v>
      </c>
      <c r="Q46" s="61">
        <f t="shared" si="19"/>
        <v>38400</v>
      </c>
      <c r="R46" s="61">
        <f t="shared" si="19"/>
        <v>480</v>
      </c>
      <c r="S46" s="61">
        <f t="shared" si="19"/>
        <v>12000</v>
      </c>
      <c r="T46" s="61">
        <f t="shared" si="19"/>
        <v>67440</v>
      </c>
      <c r="U46" s="61">
        <f t="shared" si="19"/>
        <v>5000</v>
      </c>
      <c r="V46" s="61">
        <f t="shared" si="19"/>
        <v>692489.67559999984</v>
      </c>
      <c r="W46" s="30"/>
      <c r="X46" s="2"/>
      <c r="Y46" s="2"/>
      <c r="Z46" s="2"/>
      <c r="AA46" s="2"/>
      <c r="AB46" s="2"/>
      <c r="AC46" s="2"/>
    </row>
    <row r="48" spans="1:29">
      <c r="R48" s="31"/>
      <c r="S48" s="31"/>
      <c r="T48" s="31"/>
    </row>
    <row r="49" spans="18:22" ht="15" customHeight="1">
      <c r="R49" s="32"/>
      <c r="S49" s="73"/>
      <c r="T49" s="73"/>
      <c r="U49" s="73"/>
      <c r="V49" s="73"/>
    </row>
    <row r="50" spans="18:22" ht="45">
      <c r="R50" s="32"/>
      <c r="S50" s="33">
        <v>11000</v>
      </c>
      <c r="T50" s="33">
        <v>12000</v>
      </c>
      <c r="U50" s="33">
        <v>13000</v>
      </c>
      <c r="V50" s="34" t="s">
        <v>45</v>
      </c>
    </row>
    <row r="51" spans="18:22">
      <c r="R51" s="32" t="s">
        <v>47</v>
      </c>
      <c r="S51" s="35">
        <f>+N22</f>
        <v>433233.67560000008</v>
      </c>
      <c r="T51" s="36">
        <f>SUM(O22:T22)</f>
        <v>160800</v>
      </c>
      <c r="U51" s="35">
        <f>+U22</f>
        <v>5000</v>
      </c>
      <c r="V51" s="37">
        <f>+B15</f>
        <v>14</v>
      </c>
    </row>
    <row r="52" spans="18:22">
      <c r="R52" s="32" t="s">
        <v>48</v>
      </c>
      <c r="S52" s="35">
        <f>+N45</f>
        <v>75756</v>
      </c>
      <c r="T52" s="35">
        <f>SUM(O45:T45)</f>
        <v>17700</v>
      </c>
      <c r="U52" s="35">
        <f>+U45</f>
        <v>0</v>
      </c>
      <c r="V52" s="38">
        <f>+B44</f>
        <v>2</v>
      </c>
    </row>
    <row r="53" spans="18:22">
      <c r="R53" s="32"/>
      <c r="S53" s="39">
        <f>S52+S51</f>
        <v>508989.67560000008</v>
      </c>
      <c r="T53" s="39">
        <f t="shared" ref="T53:V53" si="20">T51+T52</f>
        <v>178500</v>
      </c>
      <c r="U53" s="39">
        <f t="shared" si="20"/>
        <v>5000</v>
      </c>
      <c r="V53" s="40">
        <f t="shared" si="20"/>
        <v>16</v>
      </c>
    </row>
    <row r="54" spans="18:22">
      <c r="R54" s="32"/>
      <c r="S54" s="30"/>
      <c r="T54" s="30"/>
      <c r="U54" s="30"/>
      <c r="V54" s="30"/>
    </row>
    <row r="55" spans="18:22">
      <c r="R55" s="32"/>
      <c r="S55" s="32"/>
      <c r="T55" s="32"/>
      <c r="U55" s="32"/>
      <c r="V55" s="30"/>
    </row>
    <row r="56" spans="18:22">
      <c r="R56" s="41"/>
      <c r="S56" s="74"/>
      <c r="T56" s="74"/>
      <c r="U56" s="74"/>
      <c r="V56" s="75"/>
    </row>
    <row r="57" spans="18:22">
      <c r="R57" s="42"/>
      <c r="S57" s="43">
        <v>11000</v>
      </c>
      <c r="T57" s="43">
        <v>12000</v>
      </c>
      <c r="U57" s="43">
        <v>13000</v>
      </c>
      <c r="V57" s="44" t="s">
        <v>46</v>
      </c>
    </row>
    <row r="58" spans="18:22">
      <c r="R58" s="45"/>
      <c r="S58" s="46">
        <f>+S53</f>
        <v>508989.67560000008</v>
      </c>
      <c r="T58" s="46">
        <f>+T53</f>
        <v>178500</v>
      </c>
      <c r="U58" s="46">
        <f>+U53</f>
        <v>5000</v>
      </c>
      <c r="V58" s="47">
        <f>SUM(S58:U58)</f>
        <v>692489.67560000008</v>
      </c>
    </row>
    <row r="59" spans="18:22">
      <c r="R59" s="48"/>
      <c r="S59" s="49"/>
      <c r="T59" s="49"/>
      <c r="U59" s="49"/>
      <c r="V59" s="49"/>
    </row>
    <row r="60" spans="18:22">
      <c r="R60" s="48"/>
      <c r="S60" s="50"/>
      <c r="T60" s="49"/>
      <c r="U60" s="49"/>
      <c r="V60" s="49"/>
    </row>
    <row r="76" ht="15" customHeight="1"/>
  </sheetData>
  <sheetProtection selectLockedCells="1" selectUnlockedCells="1"/>
  <mergeCells count="29">
    <mergeCell ref="S4:S5"/>
    <mergeCell ref="T4:T5"/>
    <mergeCell ref="U4:U5"/>
    <mergeCell ref="V4:V5"/>
    <mergeCell ref="N4:N5"/>
    <mergeCell ref="O4:O5"/>
    <mergeCell ref="P4:P5"/>
    <mergeCell ref="Q4:Q5"/>
    <mergeCell ref="R4:R5"/>
    <mergeCell ref="B23:E23"/>
    <mergeCell ref="B45:E45"/>
    <mergeCell ref="B46:E46"/>
    <mergeCell ref="S49:V49"/>
    <mergeCell ref="S56:V56"/>
    <mergeCell ref="B2:C2"/>
    <mergeCell ref="B3:C3"/>
    <mergeCell ref="L4:M4"/>
    <mergeCell ref="B6:E6"/>
    <mergeCell ref="B22:E2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23622047244094499" right="0.23622047244094499" top="0.74803149606299202" bottom="0.74803149606299202" header="0.31496062992126" footer="0.31496062992126"/>
  <pageSetup scale="47" firstPageNumber="0" orientation="landscape" useFirstPageNumber="1" r:id="rId1"/>
  <headerFooter differentOddEven="1" differentFirst="1" alignWithMargins="0">
    <oddFooter>&amp;C&amp;14 37</oddFooter>
  </headerFooter>
  <colBreaks count="1" manualBreakCount="1">
    <brk id="2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3">
    <comment s:ref="C6" rgbClr="4FC4C0"/>
    <comment s:ref="N6" rgbClr="4FC4C0"/>
    <comment s:ref="R6" rgbClr="4FC4C0"/>
    <comment s:ref="S11" rgbClr="4FC4C0"/>
    <comment s:ref="S20" rgbClr="4FC4C0"/>
    <comment s:ref="S24" rgbClr="4FC4C0"/>
    <comment s:ref="S27" rgbClr="4FC4C0"/>
    <comment s:ref="S36" rgbClr="4FC4C0"/>
    <comment s:ref="C44" rgbClr="4FC4C0"/>
    <comment s:ref="S45" rgbClr="4FC4C0"/>
    <comment s:ref="C46" rgbClr="4FC4C0"/>
    <comment s:ref="R47" rgbClr="4FC4C0"/>
    <comment s:ref="C50" rgbClr="4FC4C0"/>
    <comment s:ref="S51" rgbClr="4FC4C0"/>
    <comment s:ref="C52" rgbClr="4FC4C0"/>
    <comment s:ref="C54" rgbClr="4FC4C0"/>
    <comment s:ref="C63" rgbClr="4FC4C0"/>
    <comment s:ref="S63" rgbClr="4FC4C0"/>
    <comment s:ref="S64" rgbClr="4FC4C0"/>
    <comment s:ref="S65" rgbClr="4FC4C0"/>
    <comment s:ref="S66" rgbClr="4FC4C0"/>
    <comment s:ref="S67" rgbClr="4FC4C0"/>
    <comment s:ref="S68" rgbClr="4FC4C0"/>
    <comment s:ref="S69" rgbClr="4FC4C0"/>
    <comment s:ref="S70" rgbClr="4FC4C0"/>
    <comment s:ref="S71" rgbClr="4FC4C0"/>
    <comment s:ref="S72" rgbClr="4FC4C0"/>
    <comment s:ref="C74" rgbClr="4FC4C0"/>
    <comment s:ref="S74" rgbClr="4FC4C0"/>
    <comment s:ref="S77" rgbClr="4FC4C0"/>
    <comment s:ref="N79" rgbClr="4FC4C0"/>
    <comment s:ref="O79" rgbClr="4FC4C0"/>
    <comment s:ref="P79" rgbClr="4FC4C0"/>
    <comment s:ref="N91" rgbClr="4FC4C0"/>
    <comment s:ref="O91" rgbClr="4FC4C0"/>
    <comment s:ref="P91" rgbClr="4FC4C0"/>
    <comment s:ref="C111" rgbClr="4FC4C0"/>
    <comment s:ref="C113" rgbClr="4FC4C0"/>
    <comment s:ref="C114" rgbClr="4FC4C0"/>
    <comment s:ref="S114" rgbClr="4FC4C0"/>
    <comment s:ref="C115" rgbClr="4FC4C0"/>
    <comment s:ref="S116" rgbClr="4FC4C0"/>
    <comment s:ref="S122" rgbClr="4FC4C0"/>
    <comment s:ref="S123" rgbClr="4FC4C0"/>
    <comment s:ref="C126" rgbClr="4FC4C0"/>
    <comment s:ref="S126" rgbClr="4FC4C0"/>
    <comment s:ref="S128" rgbClr="4FC4C0"/>
    <comment s:ref="S129" rgbClr="4FC4C0"/>
    <comment s:ref="E146" rgbClr="4FC4C0"/>
    <comment s:ref="E147" rgbClr="4FC4C0"/>
    <comment s:ref="S166" rgbClr="4FC4C0"/>
    <comment s:ref="S167" rgbClr="4FC4C0"/>
    <comment s:ref="R170" rgbClr="4FC4C0"/>
    <comment s:ref="R171" rgbClr="4FC4C0"/>
    <comment s:ref="S173" rgbClr="4FC4C0"/>
    <comment s:ref="C178" rgbClr="4FC4C0"/>
    <comment s:ref="S185" rgbClr="4FC4C0"/>
    <comment s:ref="C186" rgbClr="4FC4C0"/>
    <comment s:ref="S270" rgbClr="4FC4C0"/>
    <comment s:ref="S317" rgbClr="4FC4C0"/>
    <comment s:ref="S318" rgbClr="4FC4C0"/>
    <comment s:ref="S319" rgbClr="4FC4C0"/>
    <comment s:ref="S323" rgbClr="4FC4C0"/>
    <comment s:ref="S333" rgbClr="4FC4C0"/>
    <comment s:ref="S337" rgbClr="4FC4C0"/>
    <comment s:ref="C338" rgbClr="4FC4C0"/>
    <comment s:ref="C339" rgbClr="4FC4C0"/>
    <comment s:ref="S339" rgbClr="4FC4C0"/>
    <comment s:ref="S342" rgbClr="4FC4C0"/>
    <comment s:ref="C356" rgbClr="4FC4C0"/>
    <comment s:ref="C359" rgbClr="4FC4C0"/>
    <comment s:ref="S359" rgbClr="4FC4C0"/>
    <comment s:ref="S361" rgbClr="4FC4C0"/>
    <comment s:ref="S362" rgbClr="4FC4C0"/>
    <comment s:ref="S384" rgbClr="4FC4C0"/>
  </commentList>
  <commentList sheetStid="2">
    <comment s:ref="F7" rgbClr="AFC534"/>
    <comment s:ref="P7" rgbClr="AFC534"/>
    <comment s:ref="P8" rgbClr="AFC534"/>
    <comment s:ref="F46" rgbClr="6FC40C"/>
    <comment s:ref="F48" rgbClr="6FC40C"/>
    <comment s:ref="P82" rgbClr="AFC534"/>
    <comment s:ref="F83" rgbClr="AFC534"/>
    <comment s:ref="P83" rgbClr="AFC534"/>
    <comment s:ref="F85" rgbClr="AFC534"/>
    <comment s:ref="F92" rgbClr="AFC534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kiraan SSPA 7%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User06</cp:lastModifiedBy>
  <cp:lastPrinted>2025-05-08T08:36:30Z</cp:lastPrinted>
  <dcterms:created xsi:type="dcterms:W3CDTF">2022-07-13T09:14:00Z</dcterms:created>
  <dcterms:modified xsi:type="dcterms:W3CDTF">2025-05-21T04:15:16Z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50CB1AB8FE9D4B5F8677B9E3434F18EB_13</vt:lpwstr>
  </property>
  <property fmtid="{D5CDD505-2E9C-101B-9397-08002B2CF9AE}" pid="3" name="KSOProductBuildVer">
    <vt:lpwstr>1033-12.2.0.20795</vt:lpwstr>
  </property>
</Properties>
</file>